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dpage\Downloads\"/>
    </mc:Choice>
  </mc:AlternateContent>
  <xr:revisionPtr revIDLastSave="0" documentId="8_{98241A33-9AB1-48F3-BBE0-5BBCED81ABCA}" xr6:coauthVersionLast="47" xr6:coauthVersionMax="47" xr10:uidLastSave="{00000000-0000-0000-0000-000000000000}"/>
  <bookViews>
    <workbookView xWindow="-110" yWindow="-110" windowWidth="19420" windowHeight="10300" firstSheet="4" activeTab="4" xr2:uid="{00000000-000D-0000-FFFF-FFFF00000000}"/>
  </bookViews>
  <sheets>
    <sheet name="1ST PASS COSTS" sheetId="2" state="hidden" r:id="rId1"/>
    <sheet name="CLASS COSTS" sheetId="3" state="hidden" r:id="rId2"/>
    <sheet name="EVENT SPACE" sheetId="4" state="hidden" r:id="rId3"/>
    <sheet name="CLASS LINEUP" sheetId="11" r:id="rId4"/>
    <sheet name="SCHEDULE" sheetId="1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42" i="3" l="1"/>
  <c r="T42" i="3"/>
  <c r="P42" i="3"/>
  <c r="O42" i="3"/>
  <c r="C38" i="3"/>
  <c r="R29" i="3"/>
  <c r="Q29" i="3"/>
  <c r="R28" i="3"/>
  <c r="Q28" i="3"/>
  <c r="R27" i="3"/>
  <c r="Q27" i="3"/>
  <c r="R26" i="3"/>
  <c r="Q26" i="3"/>
  <c r="R25" i="3"/>
  <c r="Q25" i="3"/>
  <c r="R24" i="3"/>
  <c r="Q24" i="3"/>
  <c r="R23" i="3"/>
  <c r="Q23" i="3"/>
  <c r="R22" i="3"/>
  <c r="Q22" i="3"/>
  <c r="R21" i="3"/>
  <c r="Q21" i="3"/>
  <c r="R20" i="3"/>
  <c r="Q20" i="3"/>
  <c r="R19" i="3"/>
  <c r="Q19" i="3"/>
  <c r="R18" i="3"/>
  <c r="Q18" i="3"/>
  <c r="R17" i="3"/>
  <c r="Q17" i="3"/>
  <c r="R16" i="3"/>
  <c r="Q16" i="3"/>
  <c r="R15" i="3"/>
  <c r="Q15" i="3"/>
  <c r="R14" i="3"/>
  <c r="Q14" i="3"/>
  <c r="R13" i="3"/>
  <c r="Q13" i="3"/>
  <c r="R12" i="3"/>
  <c r="Q12" i="3"/>
  <c r="R11" i="3"/>
  <c r="Q11" i="3"/>
  <c r="AC10" i="3"/>
  <c r="R10" i="3"/>
  <c r="Q10" i="3"/>
  <c r="AC9" i="3"/>
  <c r="AC11" i="3" s="1"/>
  <c r="AB11" i="3" s="1"/>
  <c r="R9" i="3"/>
  <c r="Q9" i="3"/>
  <c r="R8" i="3"/>
  <c r="Q8" i="3"/>
  <c r="R7" i="3"/>
  <c r="Q7" i="3"/>
  <c r="AC6" i="3"/>
  <c r="Q6" i="3"/>
  <c r="R5" i="3"/>
  <c r="S5" i="3" s="1"/>
  <c r="Q5" i="3"/>
  <c r="I47" i="2"/>
  <c r="E13" i="2" s="1"/>
  <c r="E14" i="2" s="1"/>
  <c r="U46" i="2"/>
  <c r="U45" i="2"/>
  <c r="U44" i="2"/>
  <c r="U43" i="2"/>
  <c r="U42" i="2"/>
  <c r="U41" i="2"/>
  <c r="U40" i="2"/>
  <c r="U39" i="2"/>
  <c r="U38" i="2"/>
  <c r="U37" i="2"/>
  <c r="U36" i="2"/>
  <c r="U35" i="2"/>
  <c r="U34" i="2"/>
  <c r="U33" i="2"/>
  <c r="U32" i="2"/>
  <c r="U31" i="2"/>
  <c r="U30" i="2"/>
  <c r="U29" i="2"/>
  <c r="U28" i="2"/>
  <c r="U27" i="2"/>
  <c r="U26" i="2"/>
  <c r="D26" i="2"/>
  <c r="E26" i="2" s="1"/>
  <c r="D28" i="2" s="1"/>
  <c r="E28" i="2" s="1"/>
  <c r="D29" i="2" s="1"/>
  <c r="E29" i="2" s="1"/>
  <c r="U25" i="2"/>
  <c r="T25" i="2" s="1"/>
  <c r="T48" i="2" s="1"/>
  <c r="U24" i="2"/>
  <c r="U23" i="2"/>
  <c r="U22" i="2"/>
  <c r="U21" i="2"/>
  <c r="U48" i="2" s="1"/>
  <c r="T15" i="2"/>
  <c r="U14" i="2"/>
  <c r="T14" i="2"/>
  <c r="Y13" i="2"/>
  <c r="U13" i="2"/>
  <c r="T13" i="2"/>
  <c r="U12" i="2"/>
  <c r="T12" i="2"/>
  <c r="U11" i="2"/>
  <c r="T11" i="2"/>
  <c r="U10" i="2"/>
  <c r="U17" i="2" s="1"/>
  <c r="T9" i="2"/>
  <c r="E17" i="2" l="1"/>
  <c r="E19" i="2" s="1"/>
  <c r="D19" i="2" s="1"/>
  <c r="E9" i="2"/>
  <c r="E18" i="2"/>
  <c r="T49" i="2"/>
  <c r="U49" i="2"/>
  <c r="Y10" i="2"/>
  <c r="Q42" i="3"/>
  <c r="T10" i="2"/>
  <c r="U15" i="2"/>
  <c r="U16" i="2" s="1"/>
  <c r="K3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14" authorId="0" shapeId="0" xr:uid="{00000000-0006-0000-0100-000001000000}">
      <text>
        <r>
          <rPr>
            <sz val="11"/>
            <color theme="1"/>
            <rFont val="Calibri"/>
            <family val="2"/>
            <scheme val="minor"/>
          </rPr>
          <t xml:space="preserve">James Morgan:
REMEMBER TO UPDATE NUMBER OF CLASSES AS YOU CHANGE THEM
</t>
        </r>
      </text>
    </comment>
    <comment ref="E17" authorId="0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 xml:space="preserve">James Morgan:
picking up trailing decimals
 which are adding $.92 from cell D71
</t>
        </r>
      </text>
    </comment>
    <comment ref="T25" authorId="0" shapeId="0" xr:uid="{00000000-0006-0000-0100-000003000000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$10 X STUDDNT # X 5 DAYS</t>
        </r>
      </text>
    </comment>
    <comment ref="W25" authorId="0" shapeId="0" xr:uid="{00000000-0006-0000-0100-000004000000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EST COST OF 1 LUNCH</t>
        </r>
      </text>
    </comment>
    <comment ref="U49" authorId="0" shapeId="0" xr:uid="{00000000-0006-0000-0100-000005000000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COST DIVIDED BY STUDENT #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C6" authorId="0" shapeId="0" xr:uid="{00000000-0006-0000-0200-000001000000}">
      <text>
        <r>
          <rPr>
            <sz val="11"/>
            <color theme="1"/>
            <rFont val="Calibri"/>
            <family val="2"/>
            <scheme val="minor"/>
          </rPr>
          <t xml:space="preserve">James Morgan:
REMEMBER TO UPDATE NUMBER OF CLASSES AS YOU CHANGE THEM
</t>
        </r>
      </text>
    </comment>
    <comment ref="AC9" authorId="0" shapeId="0" xr:uid="{00000000-0006-0000-0200-000002000000}">
      <text>
        <r>
          <rPr>
            <sz val="11"/>
            <color theme="1"/>
            <rFont val="Calibri"/>
            <family val="2"/>
            <scheme val="minor"/>
          </rPr>
          <t xml:space="preserve">James Morgan:
picking up trailing decimals
 which are adding $.92 from cell D71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9" authorId="0" shapeId="0" xr:uid="{00000000-0006-0000-0A00-000001000000}">
      <text>
        <r>
          <rPr>
            <sz val="11"/>
            <color theme="1"/>
            <rFont val="Calibri"/>
            <family val="2"/>
            <scheme val="minor"/>
          </rPr>
          <t xml:space="preserve">James Morgan:
(make mat room 4 into classroom)	1	MAT ROOM 4	AM	MAT ROOM 4	PM	STANDEN	</t>
        </r>
      </text>
    </comment>
  </commentList>
</comments>
</file>

<file path=xl/sharedStrings.xml><?xml version="1.0" encoding="utf-8"?>
<sst xmlns="http://schemas.openxmlformats.org/spreadsheetml/2006/main" count="848" uniqueCount="382">
  <si>
    <t>DTTA 2024 CONFERENCE WORK SHEET</t>
  </si>
  <si>
    <t>INSTRUCTORS</t>
  </si>
  <si>
    <t>EVENT SPACE</t>
  </si>
  <si>
    <t>RANGES</t>
  </si>
  <si>
    <t xml:space="preserve"> </t>
  </si>
  <si>
    <t>STAFF</t>
  </si>
  <si>
    <t>ED</t>
  </si>
  <si>
    <t>JIM</t>
  </si>
  <si>
    <t>SCOTT</t>
  </si>
  <si>
    <t>KEITH</t>
  </si>
  <si>
    <t>ROUGH TALLY OF PROFITS</t>
  </si>
  <si>
    <t>CLASSES</t>
  </si>
  <si>
    <t xml:space="preserve">2023 # OF STUDENTS </t>
  </si>
  <si>
    <t>ROUGH TALLY OF COSTS</t>
  </si>
  <si>
    <t>AVG COST</t>
  </si>
  <si>
    <t>STUDENT FEE</t>
  </si>
  <si>
    <t>ICP</t>
  </si>
  <si>
    <t>PERSONAL EXPENCES</t>
  </si>
  <si>
    <t>ONE PRICE RATE</t>
  </si>
  <si>
    <t>OC INSTRUCTOR</t>
  </si>
  <si>
    <t>Instructor Pay</t>
  </si>
  <si>
    <t>PER CLASS RATE</t>
  </si>
  <si>
    <t>?</t>
  </si>
  <si>
    <t>IMPACT INSTRUCTOR (LLIMS)</t>
  </si>
  <si>
    <t>Air Fare</t>
  </si>
  <si>
    <t>Instructors</t>
  </si>
  <si>
    <t>no rental car</t>
  </si>
  <si>
    <t>CHEMICAL INSTRUCTOR</t>
  </si>
  <si>
    <t>Hotel</t>
  </si>
  <si>
    <t>DESTRATION DEVICES INST.</t>
  </si>
  <si>
    <t>Rental Cars X Staff</t>
  </si>
  <si>
    <t>TOTAL CLASS FEE</t>
  </si>
  <si>
    <t xml:space="preserve">CROWD 3 DAY </t>
  </si>
  <si>
    <t>Meals STAFF</t>
  </si>
  <si>
    <t>Staff</t>
  </si>
  <si>
    <t>No pay</t>
  </si>
  <si>
    <t>/ BY CLASS #</t>
  </si>
  <si>
    <t>GRENADIER</t>
  </si>
  <si>
    <t>Meals Instructors</t>
  </si>
  <si>
    <t># OF STUDENTS TOTAL</t>
  </si>
  <si>
    <t xml:space="preserve">PISTOL RED DOT </t>
  </si>
  <si>
    <t>MOUNTED LIGHT</t>
  </si>
  <si>
    <t>TOTAL EARNING</t>
  </si>
  <si>
    <t>SHOTGUN / MECHANICAL BREACHING</t>
  </si>
  <si>
    <t>Attendance is the key to high margins.  You can enter the number of students we need to reach the desired profit given the cost of the event.</t>
  </si>
  <si>
    <t>TOTAL COSTS</t>
  </si>
  <si>
    <t>CERT</t>
  </si>
  <si>
    <t>PROFITS / %</t>
  </si>
  <si>
    <t>RIOT SHIELD/BATON</t>
  </si>
  <si>
    <t>TOTAL COST</t>
  </si>
  <si>
    <t>/ BY 5 DAYS</t>
  </si>
  <si>
    <t>PATROL RIFLE</t>
  </si>
  <si>
    <t>EVENT EXPENCES</t>
  </si>
  <si>
    <t>BALLISTIC SHIELD</t>
  </si>
  <si>
    <t>Class rooms</t>
  </si>
  <si>
    <t>TEST RANDOM NUMBERS</t>
  </si>
  <si>
    <t>5 DAY DTI</t>
  </si>
  <si>
    <t>Mat Rooms</t>
  </si>
  <si>
    <t>ONLY CHANGE THE YELLOW CELLS</t>
  </si>
  <si>
    <t>5 Day DTI(Inst-Trainer A)</t>
  </si>
  <si>
    <t>Event Space</t>
  </si>
  <si>
    <t>CLASS PRICE</t>
  </si>
  <si>
    <t>5 day DTI Advancd</t>
  </si>
  <si>
    <t>Ranges</t>
  </si>
  <si>
    <t>NUMBER OF STUDENTS</t>
  </si>
  <si>
    <t xml:space="preserve">MDTS IT </t>
  </si>
  <si>
    <t>Student Meals</t>
  </si>
  <si>
    <t xml:space="preserve">TOTAL CLASS FEE </t>
  </si>
  <si>
    <t>MEB 2 day</t>
  </si>
  <si>
    <t>Speaker</t>
  </si>
  <si>
    <t>COSTS</t>
  </si>
  <si>
    <t>GROUND DEF. INST</t>
  </si>
  <si>
    <t>Meet &amp; Greet</t>
  </si>
  <si>
    <t>TOTAL PROFIT</t>
  </si>
  <si>
    <t>HIATT H/C INST/IT</t>
  </si>
  <si>
    <t>Crowd Talk</t>
  </si>
  <si>
    <t>PROFITS %</t>
  </si>
  <si>
    <t>PR-24 INST/IT</t>
  </si>
  <si>
    <t>Training Talk</t>
  </si>
  <si>
    <t>MDTS INST/IT</t>
  </si>
  <si>
    <t>Corrections Meeting</t>
  </si>
  <si>
    <t>UOF INSTR</t>
  </si>
  <si>
    <t>Pre-Event Comp</t>
  </si>
  <si>
    <t>MEB INST./IT</t>
  </si>
  <si>
    <t>OnLine Registration</t>
  </si>
  <si>
    <t>FEMALE SURVIVAL</t>
  </si>
  <si>
    <t>Low Light Instructor</t>
  </si>
  <si>
    <t>Holding Expence #</t>
  </si>
  <si>
    <t>Keith?</t>
  </si>
  <si>
    <t xml:space="preserve">Shoot House Instrutor </t>
  </si>
  <si>
    <t>Armored Vehicle Instructor</t>
  </si>
  <si>
    <t>COMBAT PISTOL</t>
  </si>
  <si>
    <t>WALLBANGER</t>
  </si>
  <si>
    <t>LMT Armorers class. FREE</t>
  </si>
  <si>
    <t>MEB Armorers class FREE</t>
  </si>
  <si>
    <t>Total</t>
  </si>
  <si>
    <t>Per Person</t>
  </si>
  <si>
    <t>Add things you would want to see at the conference in the yellow boxes on column J</t>
  </si>
  <si>
    <t>TESTING SPACE FOR PROFIT ESTIMATING</t>
  </si>
  <si>
    <t>PRICE</t>
  </si>
  <si>
    <t># DAYS</t>
  </si>
  <si>
    <t>DECRIPTION</t>
  </si>
  <si>
    <t xml:space="preserve">STUDENT BRINGS </t>
  </si>
  <si>
    <t>EVENT SPACE NEEDED</t>
  </si>
  <si>
    <t>EVENT SPACE ASSINGED</t>
  </si>
  <si>
    <t>EQUIPMENT NEEDED</t>
  </si>
  <si>
    <t>SECONDARY SPACE NEEDED</t>
  </si>
  <si>
    <t>SECONDARY ASSINGED</t>
  </si>
  <si>
    <t xml:space="preserve">CONFERMED EQUIPMENT </t>
  </si>
  <si>
    <t>INSTRUCTOR</t>
  </si>
  <si>
    <t>CLASS FEE</t>
  </si>
  <si>
    <t># S  NEEDED</t>
  </si>
  <si>
    <t>CLASS $</t>
  </si>
  <si>
    <t>BASE COST</t>
  </si>
  <si>
    <t>CLASS COSTS</t>
  </si>
  <si>
    <t>CLASS PROFIT</t>
  </si>
  <si>
    <t>% PROFIT</t>
  </si>
  <si>
    <t># S  CONFERMED</t>
  </si>
  <si>
    <t>4 day instructor certification fro OC, Impact munitions, Chemical, DD</t>
  </si>
  <si>
    <t>Eye, Hearing protections, body armor, gas mask, clothing for the environment</t>
  </si>
  <si>
    <t xml:space="preserve">SEE BELOWS FOR EACH OF THE 4 DAYS </t>
  </si>
  <si>
    <t>SEE BELOW FOR EACH OF THE 4 DAYS</t>
  </si>
  <si>
    <t>1 DAY OC INSTRUCTOR, classroom, field use of live and training products</t>
  </si>
  <si>
    <t>Eye,  protections,  clothing for the environment</t>
  </si>
  <si>
    <t>CLASSROOM,  SEATING FOR 40 STUDENTS</t>
  </si>
  <si>
    <t>OPEN AREA FREE OF TRIP ISSUES</t>
  </si>
  <si>
    <t xml:space="preserve">TABLE OUT SIDE, WATER, PAPPER TOWELS, STRIKE BAGS, BLUE GUNS/KNIFE, </t>
  </si>
  <si>
    <t>1 day LLIMS, classroom, demo and qulifications with live products</t>
  </si>
  <si>
    <t>Eye, Hearing protections, body armor,  clothing for the environment</t>
  </si>
  <si>
    <t xml:space="preserve">PROJECTOR, </t>
  </si>
  <si>
    <t>50 YARDS OPEN SPACE</t>
  </si>
  <si>
    <t>TABLE,4  FLEX TARGETS, 6 55 GAL BARRELS</t>
  </si>
  <si>
    <t xml:space="preserve">1 dayChem Instructor, classroom, field demos and qualificaitons with live products </t>
  </si>
  <si>
    <t xml:space="preserve">TABLE, </t>
  </si>
  <si>
    <t>1 day DD instructor, classroom, field demos, deployment of training and live devices</t>
  </si>
  <si>
    <t>PROJECTOR,  SEATING FOR 40 STUDENTS</t>
  </si>
  <si>
    <t>OPEN SPACE OR SHOOT HOUSE</t>
  </si>
  <si>
    <t>TABLE, DOORWAY OR MOVEABLE TARGET BLINDS</t>
  </si>
  <si>
    <t>PISTOL DOT</t>
  </si>
  <si>
    <t>3 day Classroom, field drills and live fire while deploying the shield.</t>
  </si>
  <si>
    <t>MEB Armorers class</t>
  </si>
  <si>
    <t>FREE CLASSES</t>
  </si>
  <si>
    <t>LMT Armorers class</t>
  </si>
  <si>
    <t>4 HRS. Armorers class, classroom setting while disassemble and re assemble LMT single launches</t>
  </si>
  <si>
    <t>Bring your 40mm or 37mm LMT launcher.  We can not work on other branded platforms</t>
  </si>
  <si>
    <t>HOTELS</t>
  </si>
  <si>
    <t>PROVIDER</t>
  </si>
  <si>
    <t>LOCATION</t>
  </si>
  <si>
    <t>FEATURES</t>
  </si>
  <si>
    <t>COST</t>
  </si>
  <si>
    <t>PROS'</t>
  </si>
  <si>
    <t>CON'S</t>
  </si>
  <si>
    <t>DOUBLE TREE</t>
  </si>
  <si>
    <t>HILTON</t>
  </si>
  <si>
    <t>MAT ROOMS</t>
  </si>
  <si>
    <t>CLASSROOMS</t>
  </si>
  <si>
    <t>TRANSPROTATION</t>
  </si>
  <si>
    <t>WOJO</t>
  </si>
  <si>
    <t>CRAWFISH BOIL</t>
  </si>
  <si>
    <t>TIMES</t>
  </si>
  <si>
    <t>SATURDAY</t>
  </si>
  <si>
    <t>SUNDAY</t>
  </si>
  <si>
    <t>MONDAY</t>
  </si>
  <si>
    <t>TUESDAY</t>
  </si>
  <si>
    <t>WEDNESDAY</t>
  </si>
  <si>
    <t>THURSDAY</t>
  </si>
  <si>
    <t>FRIDAY</t>
  </si>
  <si>
    <t>CHECK IN OFFICE OPEN</t>
  </si>
  <si>
    <t>COMPETITION SHOOT</t>
  </si>
  <si>
    <t>DISTRACTION DEVICES INST.</t>
  </si>
  <si>
    <t>FINISH BREAK DOWN</t>
  </si>
  <si>
    <t>PISTOL RED DOT</t>
  </si>
  <si>
    <t>ARMORED VEHICLE INSTRUCTOR</t>
  </si>
  <si>
    <t>SHIP OUT GEAR</t>
  </si>
  <si>
    <t>TACTICAL BREACHING INSTRUCTOR. (??)</t>
  </si>
  <si>
    <t>PISTOL MOUNTED LIGHT</t>
  </si>
  <si>
    <t>BALLISTIC SHIELD INSTRUCTOR</t>
  </si>
  <si>
    <t>LEAVE AREA</t>
  </si>
  <si>
    <t>CROWD 3 DAY INSTRUCTOR</t>
  </si>
  <si>
    <t>DT INSTRUCTOR</t>
  </si>
  <si>
    <t>DT INSTRUCTOR TRAINER</t>
  </si>
  <si>
    <t>ARRIVAL</t>
  </si>
  <si>
    <t>DT INSTRUCTOR/ADVANCED</t>
  </si>
  <si>
    <t>DT INSTRUCTOR/TRAINER</t>
  </si>
  <si>
    <t>MEB IT</t>
  </si>
  <si>
    <t>SET UP CHECK IN</t>
  </si>
  <si>
    <t>MDTS &amp; MEB RECERTIFICATION</t>
  </si>
  <si>
    <t>MEB</t>
  </si>
  <si>
    <t>SET UP COMP RANGES</t>
  </si>
  <si>
    <t>MDTS INSTRUCTOR/IT</t>
  </si>
  <si>
    <t>STAGE GEAR</t>
  </si>
  <si>
    <t>BREAK OUT SUPPLIES</t>
  </si>
  <si>
    <t>HOTEL SPACE</t>
  </si>
  <si>
    <t>COOKOUT/ FREE TIME DOWNTOWN</t>
  </si>
  <si>
    <t>DINNER FOR INSTRUCTORS</t>
  </si>
  <si>
    <t xml:space="preserve">COLOR KEY </t>
  </si>
  <si>
    <t>SOCIAL GATHERING</t>
  </si>
  <si>
    <t>LEGAL REVIEWS OF LESS LETHAL ENCOUNTERS</t>
  </si>
  <si>
    <t>OFF SITE GATHERING</t>
  </si>
  <si>
    <t xml:space="preserve">INSTRUCTOR APPRECIATION </t>
  </si>
  <si>
    <t>TRAVEL DAY</t>
  </si>
  <si>
    <t>STAFF MEETING</t>
  </si>
  <si>
    <t>SAVES PRESENTATION. ED HINCHEY</t>
  </si>
  <si>
    <t>CROWD MANAGEMENT IN 2024</t>
  </si>
  <si>
    <t>SETUP / BREAKDOWN / COMP RANGE</t>
  </si>
  <si>
    <t>WHY COPS FAIL, UNDERSTANDING LEARNING</t>
  </si>
  <si>
    <t>FULL TRAINING DAYS / EVENINGS</t>
  </si>
  <si>
    <t>CROSS APPLICATION OF DT SKILLS</t>
  </si>
  <si>
    <t>ONE DAY CLASS</t>
  </si>
  <si>
    <t>40MM LAUNCHER ARMORERS CLASS</t>
  </si>
  <si>
    <t>TWO DAY CLASS</t>
  </si>
  <si>
    <t>MEB ARMORERS CLASS</t>
  </si>
  <si>
    <t>THREE DAY CLASS</t>
  </si>
  <si>
    <t>5 DAY CLASS</t>
  </si>
  <si>
    <t>DAYS</t>
  </si>
  <si>
    <t># OF STUDENTS</t>
  </si>
  <si>
    <t>SPACE</t>
  </si>
  <si>
    <t># of instuctors</t>
  </si>
  <si>
    <t>-</t>
  </si>
  <si>
    <t>DAY 1. MONDAY</t>
  </si>
  <si>
    <t xml:space="preserve">      </t>
  </si>
  <si>
    <t xml:space="preserve">      DAY 2. TUESDAY</t>
  </si>
  <si>
    <t>DAY 3 WEDNESDAY</t>
  </si>
  <si>
    <t>DAY 4 THURSDAY</t>
  </si>
  <si>
    <t>DAY 5 FRIDAY</t>
  </si>
  <si>
    <t>EVENT</t>
  </si>
  <si>
    <t># of instructors</t>
  </si>
  <si>
    <t>guest instructor</t>
  </si>
  <si>
    <t>CLASS #</t>
  </si>
  <si>
    <t>CATEGORY</t>
  </si>
  <si>
    <t>TIME</t>
  </si>
  <si>
    <t>PISTOL 1</t>
  </si>
  <si>
    <t>RANGE 1</t>
  </si>
  <si>
    <t>OC Instructor - DEFCON 25</t>
  </si>
  <si>
    <t>LL</t>
  </si>
  <si>
    <t>ST CHARLES CR #1</t>
  </si>
  <si>
    <t>AM</t>
  </si>
  <si>
    <t>OPEN SPACE #1</t>
  </si>
  <si>
    <t>PM</t>
  </si>
  <si>
    <t>DALESANDRO</t>
  </si>
  <si>
    <t>PISTOL 2</t>
  </si>
  <si>
    <t>RANGE 2</t>
  </si>
  <si>
    <t>Less Lethal Impact Munitions Instructor - DEFCON 25</t>
  </si>
  <si>
    <t>ST CHARLES RANGE #1</t>
  </si>
  <si>
    <t>PISTOL 3</t>
  </si>
  <si>
    <t>RANGE 3</t>
  </si>
  <si>
    <t>Chemical Agent Instructor - DEFCON 25</t>
  </si>
  <si>
    <t>RANGE #1</t>
  </si>
  <si>
    <t>PISTOL 4</t>
  </si>
  <si>
    <t>RANGE 4</t>
  </si>
  <si>
    <t>Distraction Device Instructor - DEFCON 25</t>
  </si>
  <si>
    <t>ST. CHARLES RANGE  #1</t>
  </si>
  <si>
    <t>AMORER SHOOT</t>
  </si>
  <si>
    <t>PROTEC</t>
  </si>
  <si>
    <t>RANGE 5</t>
  </si>
  <si>
    <t>Hiatt Tactical Handcuffing Instructor - DEFCON 25</t>
  </si>
  <si>
    <t>DT</t>
  </si>
  <si>
    <t>MAT ROOM #5</t>
  </si>
  <si>
    <t>MAT ROOM  #5</t>
  </si>
  <si>
    <t>RICHARD</t>
  </si>
  <si>
    <t>Hiatt Tactical Handcuffing Instructor / Trainer- DEFCON 25</t>
  </si>
  <si>
    <t>CLEANING STATION</t>
  </si>
  <si>
    <t>BREAKFREE</t>
  </si>
  <si>
    <t>RANGE 6</t>
  </si>
  <si>
    <t>Use of Force Instructor - DEFCON 25</t>
  </si>
  <si>
    <t>ST. CHARLES. CR  #2</t>
  </si>
  <si>
    <t>NEED CLASSROOM</t>
  </si>
  <si>
    <t>Monadnock Expandable Baton (MEB) Instructor - DEFCON 25</t>
  </si>
  <si>
    <t>MAT ROOM #6</t>
  </si>
  <si>
    <t>PETE/WILKINS</t>
  </si>
  <si>
    <t>Monadnock Defensive Tactics System (MDTS) Instructor or Instructor -Trainer/Monadnock Expandable Baton (MEB) Instructor or Instructor-Trainer/PR-24 Baton Instructor or Instructor-Trainer 1-DAY RECERTIFICATION - DEFCON 25</t>
  </si>
  <si>
    <t>MAT ROOM #4</t>
  </si>
  <si>
    <t>JOHNSON</t>
  </si>
  <si>
    <t>Pistol Mounted Light Instructor - DEFCON 25</t>
  </si>
  <si>
    <t>FA</t>
  </si>
  <si>
    <t>ST. JOHN'S CLASSROOM #A</t>
  </si>
  <si>
    <t>ST. JOHN'S TAC RANGE</t>
  </si>
  <si>
    <t>Armored Vehicle Instructor - DEFCON 25</t>
  </si>
  <si>
    <t>TA</t>
  </si>
  <si>
    <t>ST.CHARLES CR# 2</t>
  </si>
  <si>
    <t>ST. CHARLES RANGE #2</t>
  </si>
  <si>
    <t>Grenadier for Crowd Management Instructor - DEFCON 25</t>
  </si>
  <si>
    <t>ST CHARLES. CR #2</t>
  </si>
  <si>
    <t>ST CHARLES. RANGE #2</t>
  </si>
  <si>
    <t>ST CHARLES RANGE #2</t>
  </si>
  <si>
    <t>Monadnock Expandable Baton (MEB) Instructor-Trainer - DEFCON 25</t>
  </si>
  <si>
    <t>KEVIN</t>
  </si>
  <si>
    <t>PR-24 Instructor - DEFCON 25</t>
  </si>
  <si>
    <t>PR-24 Instructor-Trainer - DEFCON 25</t>
  </si>
  <si>
    <t>ADAM</t>
  </si>
  <si>
    <t>Ground Defense Instructor - DEFCON 25</t>
  </si>
  <si>
    <t>PETE B/WILKINS</t>
  </si>
  <si>
    <t xml:space="preserve"> MATROOM #6</t>
  </si>
  <si>
    <t xml:space="preserve">CHRISTIAN </t>
  </si>
  <si>
    <t>Monadnock Defensive Tactics System (MDTS) Instructor - DEFCON 25</t>
  </si>
  <si>
    <t>MAT RM #4</t>
  </si>
  <si>
    <t>SEAN</t>
  </si>
  <si>
    <t>Monadnock Defensive Tactics System (MDTS) Instructor-Trainer - DEFCON 25</t>
  </si>
  <si>
    <t>BRIAN</t>
  </si>
  <si>
    <t>Pistol Mounted Optic Instructor - DEFCON 25</t>
  </si>
  <si>
    <t xml:space="preserve">ST. JAMES  CR 1 </t>
  </si>
  <si>
    <t>ST. JAMES RANGE #1</t>
  </si>
  <si>
    <t xml:space="preserve">PENDING ST. JOHN #1 CLASSROOM #B </t>
  </si>
  <si>
    <t>ST. JOHNS #1</t>
  </si>
  <si>
    <t>ST. JOHN #1 RANGE #1</t>
  </si>
  <si>
    <t>Tactical Breaching Instructor - DEFCON25</t>
  </si>
  <si>
    <t>ST. JOHN  BREACHER WALL</t>
  </si>
  <si>
    <t>ST. JOHNS BREACHER WALL</t>
  </si>
  <si>
    <t>Riot Shield/Riot Baton Instructor - DEFCON25</t>
  </si>
  <si>
    <t>KENNER. CR#1. GYM</t>
  </si>
  <si>
    <t>MIKE</t>
  </si>
  <si>
    <t>Ballistic Shield Instructor - DEFCON25</t>
  </si>
  <si>
    <t xml:space="preserve">ST. JOHN'S  CR# 2.   </t>
  </si>
  <si>
    <t>ST. JOHN'S RANGE #2</t>
  </si>
  <si>
    <t>ERIC</t>
  </si>
  <si>
    <t>ST. JOHN'S SHOOTHOUSE</t>
  </si>
  <si>
    <t>Crowd Management Instructor (3-Day) - DEFCON25</t>
  </si>
  <si>
    <t>KENNER CR#1</t>
  </si>
  <si>
    <t>KENNER GYM</t>
  </si>
  <si>
    <t>NEIL</t>
  </si>
  <si>
    <t>Corrections Emergency Response Team (CERT) Instructor - DEFCON25</t>
  </si>
  <si>
    <t>ST. JOHN'S CR#2. (??)</t>
  </si>
  <si>
    <t>ST. JOHN'S CELL ROOM</t>
  </si>
  <si>
    <t>ST. JOHN'S CR#2</t>
  </si>
  <si>
    <t>RANGE 2. POD IN KENNER ? MAYBE ST. CHARLES</t>
  </si>
  <si>
    <t>Patrol Rifle Instructor - DEFCON25</t>
  </si>
  <si>
    <t xml:space="preserve">ST. JAMES CR#2 </t>
  </si>
  <si>
    <t>ST. JAMES 200 YRD</t>
  </si>
  <si>
    <t xml:space="preserve">ST. JAMES CLASSROOM </t>
  </si>
  <si>
    <t>Defensive Tactics Instructor (DTI) - DEFCON25</t>
  </si>
  <si>
    <t>MAT ROOM #1</t>
  </si>
  <si>
    <t>DICHIARA</t>
  </si>
  <si>
    <t>MAT ROOM 1</t>
  </si>
  <si>
    <t>Defensive Tactics Instructor-Trainer - DEFCON25</t>
  </si>
  <si>
    <t>MAT ROOM  #2</t>
  </si>
  <si>
    <t>WOHLGEMUTH</t>
  </si>
  <si>
    <t>MAT ROOM 2</t>
  </si>
  <si>
    <t>MAT ROOM #2</t>
  </si>
  <si>
    <t>Defensive Tactics Instructor-Trainer (ADVANCED) - DEFCON25</t>
  </si>
  <si>
    <t>MAT ROOM  #3</t>
  </si>
  <si>
    <t>BLOOM</t>
  </si>
  <si>
    <t>MAT ROOM  5</t>
  </si>
  <si>
    <t>EVENING 2 HOUR EVENTS</t>
  </si>
  <si>
    <t>HOURS</t>
  </si>
  <si>
    <t>BALL RM #1</t>
  </si>
  <si>
    <t xml:space="preserve">WELCOME </t>
  </si>
  <si>
    <t>"SAVES" PRESENTATION. ED HINCHEY</t>
  </si>
  <si>
    <t>WELCOME, SAVES AWARD</t>
  </si>
  <si>
    <t>DUBAY</t>
  </si>
  <si>
    <t>BALL RM #2</t>
  </si>
  <si>
    <t>BALL RM #5</t>
  </si>
  <si>
    <t xml:space="preserve">DT talk  </t>
  </si>
  <si>
    <t>BALL RM #6</t>
  </si>
  <si>
    <t>LIAM F</t>
  </si>
  <si>
    <t>BALL RM #3</t>
  </si>
  <si>
    <t>MEB ARMORERS CLASS                                                             beki</t>
  </si>
  <si>
    <t>BALL RM #4</t>
  </si>
  <si>
    <t>BEKIE</t>
  </si>
  <si>
    <t>TBD INSTRUCTOR RECOGNITION</t>
  </si>
  <si>
    <t>SHOOTING COMPETITION/BENEFIT</t>
  </si>
  <si>
    <t>LOGISTICS</t>
  </si>
  <si>
    <t>SUPPORT</t>
  </si>
  <si>
    <r>
      <rPr>
        <sz val="10"/>
        <color theme="0"/>
        <rFont val="Arial"/>
        <family val="2"/>
      </rPr>
      <t>THIS SECTION  IS JUST A PLACEHOLDER UNTIL THE MATCH IS CONFIRMED</t>
    </r>
    <r>
      <rPr>
        <sz val="10"/>
        <color theme="1"/>
        <rFont val="Arial"/>
        <family val="2"/>
      </rPr>
      <t xml:space="preserve">. </t>
    </r>
  </si>
  <si>
    <t>ARMOR DEMO</t>
  </si>
  <si>
    <t>2 TABLES, SHIPPING INFO FOR ED HENCHEY</t>
  </si>
  <si>
    <t>MCTA RANGE. (?)</t>
  </si>
  <si>
    <t>HANDGUN 1</t>
  </si>
  <si>
    <t>HANDGUN 2</t>
  </si>
  <si>
    <t>SHOTGUN</t>
  </si>
  <si>
    <t>CARBINE 1</t>
  </si>
  <si>
    <t>CARBINE 2</t>
  </si>
  <si>
    <t>COLOR KEY</t>
  </si>
  <si>
    <t>LESS LETHAL CLASSES</t>
  </si>
  <si>
    <t>1 DAY</t>
  </si>
  <si>
    <t>MONADNOCK CLASSES</t>
  </si>
  <si>
    <t>2 DAY</t>
  </si>
  <si>
    <t>FIREARMS CLASSES</t>
  </si>
  <si>
    <t>3 DAY</t>
  </si>
  <si>
    <t>TACTICAL CLASSES</t>
  </si>
  <si>
    <t>4 DAY</t>
  </si>
  <si>
    <t xml:space="preserve">SHOOTING COMPETITION/ BENEFIT </t>
  </si>
  <si>
    <t>5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</si>
</sst>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9" x14ac:knownFonts="1">
    <font>
      <sz val="11"/>
      <color theme="1"/>
      <name val="Calibri"/>
      <scheme val="minor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sz val="11"/>
      <name val="Calibri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2"/>
      <color rgb="FFFF0000"/>
      <name val="Arial"/>
      <family val="2"/>
    </font>
    <font>
      <sz val="11"/>
      <color rgb="FFFF000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</font>
    <font>
      <sz val="16"/>
      <color theme="1"/>
      <name val="Arial"/>
      <family val="2"/>
    </font>
    <font>
      <sz val="16"/>
      <color theme="1"/>
      <name val="Calibri"/>
      <family val="2"/>
    </font>
    <font>
      <b/>
      <sz val="16"/>
      <color theme="0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sz val="11"/>
      <color theme="0"/>
      <name val="Arial"/>
      <family val="2"/>
    </font>
    <font>
      <b/>
      <sz val="11"/>
      <color rgb="FFFF0000"/>
      <name val="Arial"/>
      <family val="2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11"/>
      <color rgb="FFFFFFFF"/>
      <name val="Arial"/>
      <family val="2"/>
    </font>
    <font>
      <b/>
      <sz val="19"/>
      <color theme="1"/>
      <name val="Arial"/>
      <family val="2"/>
    </font>
    <font>
      <sz val="19"/>
      <color theme="1"/>
      <name val="Arial"/>
      <family val="2"/>
    </font>
    <font>
      <b/>
      <sz val="16"/>
      <color rgb="FFFF0000"/>
      <name val="Arial"/>
      <family val="2"/>
    </font>
    <font>
      <sz val="10"/>
      <color theme="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FBE4D5"/>
        <bgColor rgb="FFFBE4D5"/>
      </patternFill>
    </fill>
    <fill>
      <patternFill patternType="solid">
        <fgColor rgb="FFFEF2CB"/>
        <bgColor rgb="FFFEF2CB"/>
      </patternFill>
    </fill>
    <fill>
      <patternFill patternType="solid">
        <fgColor rgb="FF2F5496"/>
        <bgColor rgb="FF2F5496"/>
      </patternFill>
    </fill>
    <fill>
      <patternFill patternType="solid">
        <fgColor rgb="FFD0CECE"/>
        <bgColor rgb="FFD0CECE"/>
      </patternFill>
    </fill>
    <fill>
      <patternFill patternType="solid">
        <fgColor rgb="FFE2EFD9"/>
        <bgColor rgb="FFE2EFD9"/>
      </patternFill>
    </fill>
    <fill>
      <patternFill patternType="solid">
        <fgColor theme="0"/>
        <bgColor theme="0"/>
      </patternFill>
    </fill>
    <fill>
      <patternFill patternType="solid">
        <fgColor rgb="FFF7CAAC"/>
        <bgColor rgb="FFF7CAAC"/>
      </patternFill>
    </fill>
    <fill>
      <patternFill patternType="solid">
        <fgColor rgb="FFDEEAF6"/>
        <bgColor rgb="FFDEEAF6"/>
      </patternFill>
    </fill>
    <fill>
      <patternFill patternType="solid">
        <fgColor rgb="FFD9E2F3"/>
        <bgColor rgb="FFD9E2F3"/>
      </patternFill>
    </fill>
    <fill>
      <patternFill patternType="solid">
        <fgColor rgb="FFD6DCE4"/>
        <bgColor rgb="FFD6DCE4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CC5CD"/>
        <bgColor rgb="FFFCC5CD"/>
      </patternFill>
    </fill>
    <fill>
      <patternFill patternType="solid">
        <fgColor rgb="FFFFFD8E"/>
        <bgColor rgb="FFFFFD8E"/>
      </patternFill>
    </fill>
    <fill>
      <patternFill patternType="solid">
        <fgColor rgb="FFFF0011"/>
        <bgColor rgb="FFFF0011"/>
      </patternFill>
    </fill>
    <fill>
      <patternFill patternType="solid">
        <fgColor rgb="FFD9EAD3"/>
        <bgColor rgb="FFD9EAD3"/>
      </patternFill>
    </fill>
    <fill>
      <patternFill patternType="solid">
        <fgColor rgb="FF000000"/>
        <bgColor rgb="FF000000"/>
      </patternFill>
    </fill>
    <fill>
      <patternFill patternType="solid">
        <fgColor rgb="FFEAD1DC"/>
        <bgColor rgb="FFEAD1DC"/>
      </patternFill>
    </fill>
    <fill>
      <patternFill patternType="solid">
        <fgColor rgb="FFCCCCCC"/>
        <bgColor rgb="FFCCCCCC"/>
      </patternFill>
    </fill>
    <fill>
      <patternFill patternType="solid">
        <fgColor rgb="FFF3F3F3"/>
        <bgColor rgb="FFF3F3F3"/>
      </patternFill>
    </fill>
    <fill>
      <patternFill patternType="solid">
        <fgColor rgb="FF7B7B7B"/>
        <bgColor rgb="FF7B7B7B"/>
      </patternFill>
    </fill>
    <fill>
      <patternFill patternType="solid">
        <fgColor rgb="FFF2F2F2"/>
        <bgColor rgb="FFF2F2F2"/>
      </patternFill>
    </fill>
    <fill>
      <patternFill patternType="solid">
        <fgColor rgb="FF0070C0"/>
        <bgColor rgb="FF0070C0"/>
      </patternFill>
    </fill>
    <fill>
      <patternFill patternType="solid">
        <fgColor rgb="FF757070"/>
        <bgColor rgb="FF757070"/>
      </patternFill>
    </fill>
    <fill>
      <patternFill patternType="solid">
        <fgColor rgb="FF7030A0"/>
        <bgColor rgb="FF7030A0"/>
      </patternFill>
    </fill>
    <fill>
      <patternFill patternType="solid">
        <fgColor rgb="FF00B050"/>
        <bgColor rgb="FF00B050"/>
      </patternFill>
    </fill>
    <fill>
      <patternFill patternType="solid">
        <fgColor rgb="FFFFF3CC"/>
        <bgColor rgb="FFFFF3CC"/>
      </patternFill>
    </fill>
    <fill>
      <patternFill patternType="solid">
        <fgColor rgb="FFD58BBB"/>
        <bgColor rgb="FFD58BBB"/>
      </patternFill>
    </fill>
  </fills>
  <borders count="7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548135"/>
      </left>
      <right style="medium">
        <color rgb="FF548135"/>
      </right>
      <top style="medium">
        <color rgb="FF548135"/>
      </top>
      <bottom style="medium">
        <color rgb="FF548135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548135"/>
      </left>
      <right/>
      <top style="medium">
        <color rgb="FF548135"/>
      </top>
      <bottom style="medium">
        <color rgb="FF548135"/>
      </bottom>
      <diagonal/>
    </border>
    <border>
      <left/>
      <right style="medium">
        <color rgb="FF548135"/>
      </right>
      <top style="medium">
        <color rgb="FF548135"/>
      </top>
      <bottom style="medium">
        <color rgb="FF548135"/>
      </bottom>
      <diagonal/>
    </border>
    <border>
      <left/>
      <right/>
      <top/>
      <bottom style="medium">
        <color rgb="FF548135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548135"/>
      </top>
      <bottom style="medium">
        <color rgb="FF548135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548135"/>
      </right>
      <top style="medium">
        <color rgb="FF548135"/>
      </top>
      <bottom/>
      <diagonal/>
    </border>
    <border>
      <left/>
      <right style="medium">
        <color rgb="FF548135"/>
      </right>
      <top/>
      <bottom/>
      <diagonal/>
    </border>
    <border>
      <left/>
      <right style="medium">
        <color rgb="FF548135"/>
      </right>
      <top/>
      <bottom style="medium">
        <color rgb="FF548135"/>
      </bottom>
      <diagonal/>
    </border>
    <border>
      <left style="medium">
        <color rgb="FF548135"/>
      </left>
      <right style="medium">
        <color rgb="FF548135"/>
      </right>
      <top/>
      <bottom style="medium">
        <color rgb="FF548135"/>
      </bottom>
      <diagonal/>
    </border>
    <border>
      <left style="medium">
        <color rgb="FF548135"/>
      </left>
      <right/>
      <top style="medium">
        <color rgb="FF548135"/>
      </top>
      <bottom/>
      <diagonal/>
    </border>
    <border>
      <left/>
      <right/>
      <top style="medium">
        <color rgb="FF548135"/>
      </top>
      <bottom/>
      <diagonal/>
    </border>
    <border>
      <left style="medium">
        <color rgb="FF548135"/>
      </left>
      <right/>
      <top/>
      <bottom/>
      <diagonal/>
    </border>
    <border>
      <left style="medium">
        <color rgb="FF548135"/>
      </left>
      <right/>
      <top/>
      <bottom style="medium">
        <color rgb="FF548135"/>
      </bottom>
      <diagonal/>
    </border>
    <border>
      <left style="medium">
        <color rgb="FF548135"/>
      </left>
      <right/>
      <top style="medium">
        <color rgb="FF548135"/>
      </top>
      <bottom style="medium">
        <color rgb="FF548135"/>
      </bottom>
      <diagonal/>
    </border>
    <border>
      <left/>
      <right style="medium">
        <color rgb="FF548135"/>
      </right>
      <top style="medium">
        <color rgb="FF548135"/>
      </top>
      <bottom style="medium">
        <color rgb="FF548135"/>
      </bottom>
      <diagonal/>
    </border>
    <border>
      <left style="medium">
        <color rgb="FF548135"/>
      </left>
      <right style="medium">
        <color rgb="FF548135"/>
      </right>
      <top/>
      <bottom style="medium">
        <color rgb="FF548135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7F7F7F"/>
      </left>
      <right style="medium">
        <color rgb="FF7F7F7F"/>
      </right>
      <top style="medium">
        <color rgb="FF7F7F7F"/>
      </top>
      <bottom/>
      <diagonal/>
    </border>
    <border>
      <left style="medium">
        <color rgb="FF7F7F7F"/>
      </left>
      <right style="medium">
        <color rgb="FF7F7F7F"/>
      </right>
      <top style="medium">
        <color rgb="FF7F7F7F"/>
      </top>
      <bottom style="medium">
        <color rgb="FF7F7F7F"/>
      </bottom>
      <diagonal/>
    </border>
    <border>
      <left style="medium">
        <color rgb="FF7F7F7F"/>
      </left>
      <right style="medium">
        <color rgb="FF7F7F7F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7F7F7F"/>
      </left>
      <right style="medium">
        <color rgb="FF7F7F7F"/>
      </right>
      <top style="thin">
        <color rgb="FF000000"/>
      </top>
      <bottom style="thin">
        <color rgb="FF000000"/>
      </bottom>
      <diagonal/>
    </border>
    <border>
      <left style="medium">
        <color rgb="FF7F7F7F"/>
      </left>
      <right style="medium">
        <color rgb="FF7F7F7F"/>
      </right>
      <top style="thin">
        <color rgb="FF000000"/>
      </top>
      <bottom/>
      <diagonal/>
    </border>
    <border>
      <left style="medium">
        <color rgb="FF7F7F7F"/>
      </left>
      <right style="medium">
        <color rgb="FF7F7F7F"/>
      </right>
      <top style="medium">
        <color rgb="FF7F7F7F"/>
      </top>
      <bottom style="double">
        <color rgb="FF7F7F7F"/>
      </bottom>
      <diagonal/>
    </border>
    <border>
      <left style="medium">
        <color rgb="FF7F7F7F"/>
      </left>
      <right style="medium">
        <color rgb="FF7F7F7F"/>
      </right>
      <top/>
      <bottom style="thin">
        <color rgb="FF000000"/>
      </bottom>
      <diagonal/>
    </border>
    <border>
      <left style="medium">
        <color rgb="FF7F7F7F"/>
      </left>
      <right style="medium">
        <color rgb="FF7F7F7F"/>
      </right>
      <top/>
      <bottom/>
      <diagonal/>
    </border>
    <border>
      <left style="medium">
        <color rgb="FF7F7F7F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medium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rgb="FF7F7F7F"/>
      </left>
      <right/>
      <top style="thin">
        <color rgb="FF000000"/>
      </top>
      <bottom style="medium">
        <color rgb="FF7F7F7F"/>
      </bottom>
      <diagonal/>
    </border>
    <border>
      <left style="thin">
        <color rgb="FF7F7F7F"/>
      </left>
      <right style="medium">
        <color rgb="FF7F7F7F"/>
      </right>
      <top style="thin">
        <color rgb="FF7F7F7F"/>
      </top>
      <bottom style="medium">
        <color rgb="FF7F7F7F"/>
      </bottom>
      <diagonal/>
    </border>
    <border>
      <left style="medium">
        <color rgb="FF7F7F7F"/>
      </left>
      <right style="medium">
        <color rgb="FF7F7F7F"/>
      </right>
      <top/>
      <bottom style="thin">
        <color rgb="FF000000"/>
      </bottom>
      <diagonal/>
    </border>
    <border>
      <left style="medium">
        <color rgb="FF7F7F7F"/>
      </left>
      <right style="medium">
        <color rgb="FF7F7F7F"/>
      </right>
      <top style="thin">
        <color rgb="FF000000"/>
      </top>
      <bottom style="medium">
        <color rgb="FF7F7F7F"/>
      </bottom>
      <diagonal/>
    </border>
    <border>
      <left style="medium">
        <color rgb="FF7F7F7F"/>
      </left>
      <right style="medium">
        <color rgb="FF7F7F7F"/>
      </right>
      <top/>
      <bottom style="medium">
        <color rgb="FF7F7F7F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6" xfId="0" applyFont="1" applyBorder="1"/>
    <xf numFmtId="0" fontId="4" fillId="0" borderId="7" xfId="0" applyFont="1" applyBorder="1"/>
    <xf numFmtId="0" fontId="4" fillId="3" borderId="5" xfId="0" applyFont="1" applyFill="1" applyBorder="1"/>
    <xf numFmtId="0" fontId="6" fillId="3" borderId="5" xfId="0" applyFont="1" applyFill="1" applyBorder="1"/>
    <xf numFmtId="44" fontId="4" fillId="2" borderId="6" xfId="0" applyNumberFormat="1" applyFont="1" applyFill="1" applyBorder="1"/>
    <xf numFmtId="0" fontId="4" fillId="0" borderId="7" xfId="0" applyFont="1" applyBorder="1" applyAlignment="1">
      <alignment horizontal="center"/>
    </xf>
    <xf numFmtId="44" fontId="4" fillId="4" borderId="7" xfId="0" applyNumberFormat="1" applyFont="1" applyFill="1" applyBorder="1"/>
    <xf numFmtId="44" fontId="4" fillId="0" borderId="0" xfId="0" applyNumberFormat="1" applyFont="1"/>
    <xf numFmtId="44" fontId="4" fillId="4" borderId="5" xfId="0" applyNumberFormat="1" applyFont="1" applyFill="1" applyBorder="1"/>
    <xf numFmtId="44" fontId="4" fillId="4" borderId="6" xfId="0" applyNumberFormat="1" applyFont="1" applyFill="1" applyBorder="1"/>
    <xf numFmtId="0" fontId="4" fillId="0" borderId="0" xfId="0" applyFont="1" applyAlignment="1">
      <alignment vertical="center"/>
    </xf>
    <xf numFmtId="44" fontId="4" fillId="4" borderId="12" xfId="0" applyNumberFormat="1" applyFont="1" applyFill="1" applyBorder="1"/>
    <xf numFmtId="44" fontId="4" fillId="3" borderId="7" xfId="0" applyNumberFormat="1" applyFont="1" applyFill="1" applyBorder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/>
    </xf>
    <xf numFmtId="44" fontId="6" fillId="0" borderId="0" xfId="0" applyNumberFormat="1" applyFont="1"/>
    <xf numFmtId="44" fontId="4" fillId="0" borderId="0" xfId="0" applyNumberFormat="1" applyFont="1" applyAlignment="1">
      <alignment wrapText="1"/>
    </xf>
    <xf numFmtId="0" fontId="6" fillId="0" borderId="0" xfId="0" applyFont="1" applyAlignment="1">
      <alignment horizontal="center"/>
    </xf>
    <xf numFmtId="0" fontId="7" fillId="0" borderId="0" xfId="0" applyFont="1"/>
    <xf numFmtId="0" fontId="10" fillId="0" borderId="0" xfId="0" applyFont="1"/>
    <xf numFmtId="9" fontId="6" fillId="0" borderId="0" xfId="0" applyNumberFormat="1" applyFont="1"/>
    <xf numFmtId="0" fontId="6" fillId="6" borderId="5" xfId="0" applyFont="1" applyFill="1" applyBorder="1"/>
    <xf numFmtId="0" fontId="4" fillId="6" borderId="5" xfId="0" applyFont="1" applyFill="1" applyBorder="1"/>
    <xf numFmtId="0" fontId="1" fillId="0" borderId="7" xfId="0" applyFont="1" applyBorder="1"/>
    <xf numFmtId="0" fontId="4" fillId="7" borderId="7" xfId="0" applyFont="1" applyFill="1" applyBorder="1"/>
    <xf numFmtId="44" fontId="4" fillId="8" borderId="7" xfId="0" applyNumberFormat="1" applyFont="1" applyFill="1" applyBorder="1"/>
    <xf numFmtId="0" fontId="4" fillId="9" borderId="7" xfId="0" applyFont="1" applyFill="1" applyBorder="1"/>
    <xf numFmtId="44" fontId="4" fillId="10" borderId="7" xfId="0" applyNumberFormat="1" applyFont="1" applyFill="1" applyBorder="1"/>
    <xf numFmtId="0" fontId="4" fillId="8" borderId="7" xfId="0" applyFont="1" applyFill="1" applyBorder="1"/>
    <xf numFmtId="0" fontId="4" fillId="4" borderId="7" xfId="0" applyFont="1" applyFill="1" applyBorder="1"/>
    <xf numFmtId="0" fontId="4" fillId="11" borderId="7" xfId="0" applyFont="1" applyFill="1" applyBorder="1"/>
    <xf numFmtId="0" fontId="4" fillId="0" borderId="8" xfId="0" applyFont="1" applyBorder="1" applyAlignment="1">
      <alignment horizontal="left"/>
    </xf>
    <xf numFmtId="0" fontId="4" fillId="0" borderId="15" xfId="0" applyFont="1" applyBorder="1"/>
    <xf numFmtId="44" fontId="4" fillId="10" borderId="12" xfId="0" applyNumberFormat="1" applyFont="1" applyFill="1" applyBorder="1"/>
    <xf numFmtId="0" fontId="4" fillId="11" borderId="6" xfId="0" applyFont="1" applyFill="1" applyBorder="1" applyAlignment="1">
      <alignment horizontal="left"/>
    </xf>
    <xf numFmtId="0" fontId="4" fillId="2" borderId="6" xfId="0" applyFont="1" applyFill="1" applyBorder="1"/>
    <xf numFmtId="44" fontId="6" fillId="0" borderId="6" xfId="0" applyNumberFormat="1" applyFont="1" applyBorder="1"/>
    <xf numFmtId="44" fontId="6" fillId="4" borderId="6" xfId="0" applyNumberFormat="1" applyFont="1" applyFill="1" applyBorder="1"/>
    <xf numFmtId="0" fontId="4" fillId="0" borderId="13" xfId="0" applyFont="1" applyBorder="1"/>
    <xf numFmtId="0" fontId="4" fillId="5" borderId="7" xfId="0" applyFont="1" applyFill="1" applyBorder="1"/>
    <xf numFmtId="0" fontId="6" fillId="0" borderId="6" xfId="0" applyFont="1" applyBorder="1"/>
    <xf numFmtId="44" fontId="4" fillId="8" borderId="12" xfId="0" applyNumberFormat="1" applyFont="1" applyFill="1" applyBorder="1"/>
    <xf numFmtId="9" fontId="4" fillId="8" borderId="6" xfId="0" applyNumberFormat="1" applyFont="1" applyFill="1" applyBorder="1"/>
    <xf numFmtId="44" fontId="4" fillId="8" borderId="16" xfId="0" applyNumberFormat="1" applyFont="1" applyFill="1" applyBorder="1"/>
    <xf numFmtId="44" fontId="8" fillId="3" borderId="7" xfId="0" applyNumberFormat="1" applyFont="1" applyFill="1" applyBorder="1"/>
    <xf numFmtId="0" fontId="7" fillId="0" borderId="9" xfId="0" applyFont="1" applyBorder="1"/>
    <xf numFmtId="0" fontId="7" fillId="0" borderId="10" xfId="0" applyFont="1" applyBorder="1"/>
    <xf numFmtId="44" fontId="8" fillId="3" borderId="12" xfId="0" applyNumberFormat="1" applyFont="1" applyFill="1" applyBorder="1"/>
    <xf numFmtId="0" fontId="4" fillId="12" borderId="6" xfId="0" applyFont="1" applyFill="1" applyBorder="1"/>
    <xf numFmtId="44" fontId="9" fillId="3" borderId="6" xfId="0" applyNumberFormat="1" applyFont="1" applyFill="1" applyBorder="1"/>
    <xf numFmtId="44" fontId="4" fillId="8" borderId="6" xfId="0" applyNumberFormat="1" applyFont="1" applyFill="1" applyBorder="1"/>
    <xf numFmtId="0" fontId="4" fillId="12" borderId="18" xfId="0" applyFont="1" applyFill="1" applyBorder="1"/>
    <xf numFmtId="44" fontId="8" fillId="3" borderId="6" xfId="0" applyNumberFormat="1" applyFont="1" applyFill="1" applyBorder="1"/>
    <xf numFmtId="44" fontId="8" fillId="3" borderId="18" xfId="0" applyNumberFormat="1" applyFont="1" applyFill="1" applyBorder="1"/>
    <xf numFmtId="0" fontId="4" fillId="0" borderId="19" xfId="0" applyFont="1" applyBorder="1"/>
    <xf numFmtId="44" fontId="7" fillId="0" borderId="10" xfId="0" applyNumberFormat="1" applyFont="1" applyBorder="1"/>
    <xf numFmtId="0" fontId="6" fillId="0" borderId="20" xfId="0" applyFont="1" applyBorder="1"/>
    <xf numFmtId="0" fontId="6" fillId="0" borderId="9" xfId="0" applyFont="1" applyBorder="1"/>
    <xf numFmtId="0" fontId="6" fillId="0" borderId="10" xfId="0" applyFont="1" applyBorder="1"/>
    <xf numFmtId="0" fontId="6" fillId="0" borderId="21" xfId="0" applyFont="1" applyBorder="1"/>
    <xf numFmtId="0" fontId="6" fillId="2" borderId="6" xfId="0" applyFont="1" applyFill="1" applyBorder="1"/>
    <xf numFmtId="0" fontId="8" fillId="2" borderId="6" xfId="0" applyFont="1" applyFill="1" applyBorder="1"/>
    <xf numFmtId="44" fontId="8" fillId="2" borderId="6" xfId="0" applyNumberFormat="1" applyFont="1" applyFill="1" applyBorder="1"/>
    <xf numFmtId="0" fontId="6" fillId="11" borderId="6" xfId="0" applyFont="1" applyFill="1" applyBorder="1"/>
    <xf numFmtId="0" fontId="4" fillId="12" borderId="7" xfId="0" applyFont="1" applyFill="1" applyBorder="1"/>
    <xf numFmtId="44" fontId="6" fillId="3" borderId="6" xfId="0" applyNumberFormat="1" applyFont="1" applyFill="1" applyBorder="1"/>
    <xf numFmtId="0" fontId="4" fillId="0" borderId="19" xfId="0" applyFont="1" applyBorder="1" applyAlignment="1">
      <alignment wrapText="1"/>
    </xf>
    <xf numFmtId="0" fontId="4" fillId="0" borderId="20" xfId="0" applyFont="1" applyBorder="1" applyAlignment="1">
      <alignment wrapText="1"/>
    </xf>
    <xf numFmtId="44" fontId="4" fillId="3" borderId="6" xfId="0" applyNumberFormat="1" applyFont="1" applyFill="1" applyBorder="1"/>
    <xf numFmtId="0" fontId="4" fillId="0" borderId="21" xfId="0" applyFont="1" applyBorder="1" applyAlignment="1">
      <alignment wrapText="1"/>
    </xf>
    <xf numFmtId="44" fontId="4" fillId="8" borderId="22" xfId="0" applyNumberFormat="1" applyFont="1" applyFill="1" applyBorder="1"/>
    <xf numFmtId="44" fontId="4" fillId="4" borderId="22" xfId="0" applyNumberFormat="1" applyFont="1" applyFill="1" applyBorder="1"/>
    <xf numFmtId="0" fontId="4" fillId="0" borderId="23" xfId="0" applyFont="1" applyBorder="1" applyAlignment="1">
      <alignment wrapText="1"/>
    </xf>
    <xf numFmtId="0" fontId="4" fillId="0" borderId="24" xfId="0" applyFont="1" applyBorder="1" applyAlignment="1">
      <alignment wrapText="1"/>
    </xf>
    <xf numFmtId="0" fontId="4" fillId="0" borderId="25" xfId="0" applyFont="1" applyBorder="1" applyAlignment="1">
      <alignment wrapText="1"/>
    </xf>
    <xf numFmtId="0" fontId="4" fillId="0" borderId="26" xfId="0" applyFont="1" applyBorder="1" applyAlignment="1">
      <alignment wrapText="1"/>
    </xf>
    <xf numFmtId="0" fontId="4" fillId="0" borderId="11" xfId="0" applyFont="1" applyBorder="1" applyAlignment="1">
      <alignment wrapText="1"/>
    </xf>
    <xf numFmtId="44" fontId="6" fillId="3" borderId="5" xfId="0" applyNumberFormat="1" applyFont="1" applyFill="1" applyBorder="1"/>
    <xf numFmtId="0" fontId="12" fillId="0" borderId="0" xfId="0" applyFont="1"/>
    <xf numFmtId="0" fontId="4" fillId="11" borderId="27" xfId="0" applyFont="1" applyFill="1" applyBorder="1"/>
    <xf numFmtId="0" fontId="6" fillId="0" borderId="6" xfId="0" applyFont="1" applyBorder="1" applyAlignment="1">
      <alignment wrapText="1"/>
    </xf>
    <xf numFmtId="0" fontId="6" fillId="2" borderId="27" xfId="0" applyFont="1" applyFill="1" applyBorder="1"/>
    <xf numFmtId="44" fontId="6" fillId="3" borderId="7" xfId="0" applyNumberFormat="1" applyFont="1" applyFill="1" applyBorder="1"/>
    <xf numFmtId="44" fontId="6" fillId="3" borderId="28" xfId="0" applyNumberFormat="1" applyFont="1" applyFill="1" applyBorder="1"/>
    <xf numFmtId="9" fontId="6" fillId="3" borderId="6" xfId="0" applyNumberFormat="1" applyFont="1" applyFill="1" applyBorder="1"/>
    <xf numFmtId="0" fontId="4" fillId="4" borderId="27" xfId="0" applyFont="1" applyFill="1" applyBorder="1"/>
    <xf numFmtId="0" fontId="6" fillId="13" borderId="27" xfId="0" applyFont="1" applyFill="1" applyBorder="1"/>
    <xf numFmtId="44" fontId="6" fillId="8" borderId="6" xfId="0" applyNumberFormat="1" applyFont="1" applyFill="1" applyBorder="1"/>
    <xf numFmtId="0" fontId="4" fillId="12" borderId="27" xfId="0" applyFont="1" applyFill="1" applyBorder="1"/>
    <xf numFmtId="0" fontId="4" fillId="13" borderId="27" xfId="0" applyFont="1" applyFill="1" applyBorder="1"/>
    <xf numFmtId="0" fontId="4" fillId="0" borderId="9" xfId="0" applyFont="1" applyBorder="1"/>
    <xf numFmtId="0" fontId="6" fillId="0" borderId="7" xfId="0" applyFont="1" applyBorder="1" applyAlignment="1">
      <alignment horizontal="center"/>
    </xf>
    <xf numFmtId="0" fontId="11" fillId="8" borderId="6" xfId="0" applyFont="1" applyFill="1" applyBorder="1"/>
    <xf numFmtId="44" fontId="11" fillId="8" borderId="6" xfId="0" applyNumberFormat="1" applyFont="1" applyFill="1" applyBorder="1"/>
    <xf numFmtId="0" fontId="4" fillId="0" borderId="29" xfId="0" applyFont="1" applyBorder="1"/>
    <xf numFmtId="0" fontId="6" fillId="8" borderId="6" xfId="0" applyFont="1" applyFill="1" applyBorder="1"/>
    <xf numFmtId="44" fontId="6" fillId="0" borderId="26" xfId="0" applyNumberFormat="1" applyFont="1" applyBorder="1"/>
    <xf numFmtId="0" fontId="6" fillId="0" borderId="7" xfId="0" applyFont="1" applyBorder="1"/>
    <xf numFmtId="44" fontId="6" fillId="8" borderId="28" xfId="0" applyNumberFormat="1" applyFont="1" applyFill="1" applyBorder="1"/>
    <xf numFmtId="9" fontId="6" fillId="0" borderId="6" xfId="0" applyNumberFormat="1" applyFont="1" applyBorder="1"/>
    <xf numFmtId="0" fontId="13" fillId="0" borderId="0" xfId="0" applyFont="1" applyAlignment="1">
      <alignment horizontal="right"/>
    </xf>
    <xf numFmtId="0" fontId="6" fillId="0" borderId="0" xfId="0" applyFont="1" applyAlignment="1">
      <alignment vertical="center"/>
    </xf>
    <xf numFmtId="16" fontId="14" fillId="0" borderId="0" xfId="0" applyNumberFormat="1" applyFont="1" applyAlignment="1">
      <alignment horizontal="center" vertical="center"/>
    </xf>
    <xf numFmtId="16" fontId="15" fillId="0" borderId="0" xfId="0" applyNumberFormat="1" applyFont="1" applyAlignment="1">
      <alignment horizontal="center" vertical="center"/>
    </xf>
    <xf numFmtId="0" fontId="4" fillId="0" borderId="38" xfId="0" applyFont="1" applyBorder="1" applyAlignment="1">
      <alignment vertical="center"/>
    </xf>
    <xf numFmtId="0" fontId="2" fillId="17" borderId="39" xfId="0" applyFont="1" applyFill="1" applyBorder="1" applyAlignment="1">
      <alignment horizontal="center" vertical="center"/>
    </xf>
    <xf numFmtId="0" fontId="2" fillId="16" borderId="39" xfId="0" applyFont="1" applyFill="1" applyBorder="1" applyAlignment="1">
      <alignment horizontal="center" vertical="center"/>
    </xf>
    <xf numFmtId="0" fontId="16" fillId="18" borderId="39" xfId="0" applyFont="1" applyFill="1" applyBorder="1" applyAlignment="1">
      <alignment horizontal="center" vertical="center"/>
    </xf>
    <xf numFmtId="0" fontId="4" fillId="0" borderId="40" xfId="0" applyFont="1" applyBorder="1" applyAlignment="1">
      <alignment vertical="center"/>
    </xf>
    <xf numFmtId="0" fontId="6" fillId="0" borderId="40" xfId="0" applyFont="1" applyBorder="1" applyAlignment="1">
      <alignment vertical="center"/>
    </xf>
    <xf numFmtId="20" fontId="4" fillId="0" borderId="40" xfId="0" applyNumberFormat="1" applyFont="1" applyBorder="1" applyAlignment="1">
      <alignment vertical="center"/>
    </xf>
    <xf numFmtId="0" fontId="6" fillId="0" borderId="40" xfId="0" applyFont="1" applyBorder="1"/>
    <xf numFmtId="2" fontId="4" fillId="0" borderId="40" xfId="0" applyNumberFormat="1" applyFont="1" applyBorder="1" applyAlignment="1">
      <alignment vertical="center"/>
    </xf>
    <xf numFmtId="0" fontId="17" fillId="8" borderId="7" xfId="0" applyFont="1" applyFill="1" applyBorder="1" applyAlignment="1">
      <alignment horizontal="right"/>
    </xf>
    <xf numFmtId="0" fontId="17" fillId="8" borderId="32" xfId="0" applyFont="1" applyFill="1" applyBorder="1" applyAlignment="1">
      <alignment horizontal="right"/>
    </xf>
    <xf numFmtId="0" fontId="17" fillId="19" borderId="32" xfId="0" applyFont="1" applyFill="1" applyBorder="1" applyAlignment="1">
      <alignment horizontal="right"/>
    </xf>
    <xf numFmtId="0" fontId="17" fillId="11" borderId="13" xfId="0" applyFont="1" applyFill="1" applyBorder="1" applyAlignment="1">
      <alignment horizontal="right"/>
    </xf>
    <xf numFmtId="0" fontId="17" fillId="8" borderId="41" xfId="0" applyFont="1" applyFill="1" applyBorder="1" applyAlignment="1">
      <alignment horizontal="right"/>
    </xf>
    <xf numFmtId="0" fontId="17" fillId="19" borderId="41" xfId="0" applyFont="1" applyFill="1" applyBorder="1" applyAlignment="1">
      <alignment horizontal="right"/>
    </xf>
    <xf numFmtId="0" fontId="17" fillId="11" borderId="41" xfId="0" applyFont="1" applyFill="1" applyBorder="1" applyAlignment="1">
      <alignment horizontal="right"/>
    </xf>
    <xf numFmtId="0" fontId="18" fillId="20" borderId="13" xfId="0" applyFont="1" applyFill="1" applyBorder="1" applyAlignment="1">
      <alignment horizontal="right"/>
    </xf>
    <xf numFmtId="0" fontId="18" fillId="20" borderId="41" xfId="0" applyFont="1" applyFill="1" applyBorder="1" applyAlignment="1">
      <alignment horizontal="right"/>
    </xf>
    <xf numFmtId="0" fontId="17" fillId="21" borderId="41" xfId="0" applyFont="1" applyFill="1" applyBorder="1" applyAlignment="1">
      <alignment horizontal="right"/>
    </xf>
    <xf numFmtId="0" fontId="17" fillId="21" borderId="13" xfId="0" applyFont="1" applyFill="1" applyBorder="1" applyAlignment="1">
      <alignment horizontal="right"/>
    </xf>
    <xf numFmtId="0" fontId="17" fillId="15" borderId="41" xfId="0" applyFont="1" applyFill="1" applyBorder="1" applyAlignment="1">
      <alignment horizontal="right"/>
    </xf>
    <xf numFmtId="0" fontId="17" fillId="3" borderId="13" xfId="0" applyFont="1" applyFill="1" applyBorder="1" applyAlignment="1">
      <alignment horizontal="right"/>
    </xf>
    <xf numFmtId="0" fontId="17" fillId="16" borderId="41" xfId="0" applyFont="1" applyFill="1" applyBorder="1" applyAlignment="1">
      <alignment horizontal="right"/>
    </xf>
    <xf numFmtId="0" fontId="17" fillId="15" borderId="13" xfId="0" applyFont="1" applyFill="1" applyBorder="1" applyAlignment="1">
      <alignment horizontal="right"/>
    </xf>
    <xf numFmtId="0" fontId="17" fillId="22" borderId="41" xfId="0" applyFont="1" applyFill="1" applyBorder="1" applyAlignment="1">
      <alignment horizontal="right"/>
    </xf>
    <xf numFmtId="0" fontId="17" fillId="3" borderId="41" xfId="0" applyFont="1" applyFill="1" applyBorder="1" applyAlignment="1">
      <alignment horizontal="right"/>
    </xf>
    <xf numFmtId="0" fontId="17" fillId="15" borderId="42" xfId="0" applyFont="1" applyFill="1" applyBorder="1" applyAlignment="1">
      <alignment horizontal="right"/>
    </xf>
    <xf numFmtId="0" fontId="7" fillId="9" borderId="43" xfId="0" applyFont="1" applyFill="1" applyBorder="1" applyAlignment="1">
      <alignment horizontal="right"/>
    </xf>
    <xf numFmtId="0" fontId="4" fillId="0" borderId="43" xfId="0" applyFont="1" applyBorder="1" applyAlignment="1">
      <alignment horizontal="right" vertical="center"/>
    </xf>
    <xf numFmtId="0" fontId="6" fillId="0" borderId="43" xfId="0" applyFont="1" applyBorder="1" applyAlignment="1">
      <alignment horizontal="right"/>
    </xf>
    <xf numFmtId="0" fontId="4" fillId="0" borderId="43" xfId="0" applyFont="1" applyBorder="1" applyAlignment="1">
      <alignment vertical="center"/>
    </xf>
    <xf numFmtId="0" fontId="6" fillId="0" borderId="43" xfId="0" applyFont="1" applyBorder="1"/>
    <xf numFmtId="0" fontId="4" fillId="0" borderId="44" xfId="0" applyFont="1" applyBorder="1" applyAlignment="1">
      <alignment vertical="center"/>
    </xf>
    <xf numFmtId="0" fontId="1" fillId="0" borderId="43" xfId="0" applyFont="1" applyBorder="1" applyAlignment="1">
      <alignment vertical="center"/>
    </xf>
    <xf numFmtId="0" fontId="1" fillId="0" borderId="43" xfId="0" applyFont="1" applyBorder="1"/>
    <xf numFmtId="0" fontId="4" fillId="3" borderId="45" xfId="0" applyFont="1" applyFill="1" applyBorder="1" applyAlignment="1">
      <alignment horizontal="center" vertical="center"/>
    </xf>
    <xf numFmtId="0" fontId="7" fillId="8" borderId="43" xfId="0" applyFont="1" applyFill="1" applyBorder="1"/>
    <xf numFmtId="0" fontId="1" fillId="17" borderId="46" xfId="0" applyFont="1" applyFill="1" applyBorder="1" applyAlignment="1">
      <alignment vertical="center"/>
    </xf>
    <xf numFmtId="0" fontId="1" fillId="3" borderId="47" xfId="0" applyFont="1" applyFill="1" applyBorder="1" applyAlignment="1">
      <alignment vertical="center"/>
    </xf>
    <xf numFmtId="0" fontId="1" fillId="16" borderId="43" xfId="0" applyFont="1" applyFill="1" applyBorder="1" applyAlignment="1">
      <alignment vertical="center"/>
    </xf>
    <xf numFmtId="0" fontId="1" fillId="18" borderId="43" xfId="0" applyFont="1" applyFill="1" applyBorder="1" applyAlignment="1">
      <alignment vertical="center"/>
    </xf>
    <xf numFmtId="0" fontId="6" fillId="15" borderId="5" xfId="0" applyFont="1" applyFill="1" applyBorder="1"/>
    <xf numFmtId="0" fontId="1" fillId="8" borderId="48" xfId="0" applyFont="1" applyFill="1" applyBorder="1" applyAlignment="1">
      <alignment vertical="center"/>
    </xf>
    <xf numFmtId="0" fontId="1" fillId="3" borderId="49" xfId="0" applyFont="1" applyFill="1" applyBorder="1" applyAlignment="1">
      <alignment vertical="center"/>
    </xf>
    <xf numFmtId="0" fontId="1" fillId="11" borderId="48" xfId="0" applyFont="1" applyFill="1" applyBorder="1" applyAlignment="1">
      <alignment vertical="center"/>
    </xf>
    <xf numFmtId="0" fontId="1" fillId="4" borderId="48" xfId="0" applyFont="1" applyFill="1" applyBorder="1" applyAlignment="1">
      <alignment vertical="center"/>
    </xf>
    <xf numFmtId="0" fontId="7" fillId="0" borderId="43" xfId="0" applyFont="1" applyBorder="1"/>
    <xf numFmtId="0" fontId="1" fillId="7" borderId="50" xfId="0" applyFont="1" applyFill="1" applyBorder="1" applyAlignment="1">
      <alignment vertical="center"/>
    </xf>
    <xf numFmtId="0" fontId="1" fillId="3" borderId="51" xfId="0" applyFont="1" applyFill="1" applyBorder="1" applyAlignment="1">
      <alignment vertical="center"/>
    </xf>
    <xf numFmtId="0" fontId="4" fillId="0" borderId="52" xfId="0" applyFont="1" applyBorder="1" applyAlignment="1">
      <alignment vertical="center"/>
    </xf>
    <xf numFmtId="0" fontId="4" fillId="0" borderId="53" xfId="0" applyFont="1" applyBorder="1" applyAlignment="1">
      <alignment vertical="center"/>
    </xf>
    <xf numFmtId="0" fontId="4" fillId="0" borderId="54" xfId="0" applyFont="1" applyBorder="1" applyAlignment="1">
      <alignment vertical="center"/>
    </xf>
    <xf numFmtId="0" fontId="6" fillId="0" borderId="54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7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7" xfId="0" applyFont="1" applyBorder="1"/>
    <xf numFmtId="0" fontId="12" fillId="0" borderId="31" xfId="0" applyFont="1" applyBorder="1" applyAlignment="1">
      <alignment horizontal="center"/>
    </xf>
    <xf numFmtId="44" fontId="12" fillId="0" borderId="30" xfId="0" applyNumberFormat="1" applyFont="1" applyBorder="1" applyAlignment="1">
      <alignment horizontal="center"/>
    </xf>
    <xf numFmtId="164" fontId="12" fillId="0" borderId="30" xfId="0" applyNumberFormat="1" applyFont="1" applyBorder="1" applyAlignment="1">
      <alignment horizontal="center" vertical="top"/>
    </xf>
    <xf numFmtId="0" fontId="6" fillId="0" borderId="7" xfId="0" applyFont="1" applyBorder="1" applyAlignment="1">
      <alignment horizontal="center" textRotation="90"/>
    </xf>
    <xf numFmtId="0" fontId="12" fillId="0" borderId="30" xfId="0" applyFont="1" applyBorder="1" applyAlignment="1">
      <alignment horizontal="center"/>
    </xf>
    <xf numFmtId="0" fontId="12" fillId="0" borderId="55" xfId="0" applyFont="1" applyBorder="1" applyAlignment="1">
      <alignment horizontal="center"/>
    </xf>
    <xf numFmtId="0" fontId="12" fillId="0" borderId="56" xfId="0" applyFont="1" applyBorder="1" applyAlignment="1">
      <alignment horizontal="center"/>
    </xf>
    <xf numFmtId="0" fontId="7" fillId="0" borderId="7" xfId="0" applyFont="1" applyBorder="1" applyAlignment="1">
      <alignment wrapText="1"/>
    </xf>
    <xf numFmtId="44" fontId="7" fillId="0" borderId="0" xfId="0" applyNumberFormat="1" applyFont="1" applyAlignment="1">
      <alignment horizontal="center" textRotation="90"/>
    </xf>
    <xf numFmtId="164" fontId="7" fillId="0" borderId="0" xfId="0" applyNumberFormat="1" applyFont="1" applyAlignment="1">
      <alignment horizontal="center" vertical="top" textRotation="90"/>
    </xf>
    <xf numFmtId="0" fontId="7" fillId="0" borderId="0" xfId="0" applyFont="1" applyAlignment="1">
      <alignment horizontal="center" textRotation="90" shrinkToFit="1"/>
    </xf>
    <xf numFmtId="0" fontId="7" fillId="0" borderId="35" xfId="0" applyFont="1" applyBorder="1" applyAlignment="1">
      <alignment horizontal="center"/>
    </xf>
    <xf numFmtId="0" fontId="7" fillId="0" borderId="57" xfId="0" applyFont="1" applyBorder="1" applyAlignment="1">
      <alignment horizontal="center"/>
    </xf>
    <xf numFmtId="44" fontId="7" fillId="8" borderId="7" xfId="0" applyNumberFormat="1" applyFont="1" applyFill="1" applyBorder="1" applyAlignment="1">
      <alignment horizontal="center" vertical="top"/>
    </xf>
    <xf numFmtId="164" fontId="7" fillId="9" borderId="7" xfId="0" applyNumberFormat="1" applyFont="1" applyFill="1" applyBorder="1" applyAlignment="1">
      <alignment horizontal="center" vertical="top"/>
    </xf>
    <xf numFmtId="0" fontId="7" fillId="8" borderId="4" xfId="0" applyFont="1" applyFill="1" applyBorder="1" applyAlignment="1">
      <alignment horizontal="center" vertical="center"/>
    </xf>
    <xf numFmtId="0" fontId="17" fillId="2" borderId="4" xfId="0" applyFont="1" applyFill="1" applyBorder="1"/>
    <xf numFmtId="0" fontId="17" fillId="8" borderId="4" xfId="0" applyFont="1" applyFill="1" applyBorder="1"/>
    <xf numFmtId="0" fontId="17" fillId="8" borderId="7" xfId="0" applyFont="1" applyFill="1" applyBorder="1"/>
    <xf numFmtId="0" fontId="7" fillId="8" borderId="58" xfId="0" applyFont="1" applyFill="1" applyBorder="1"/>
    <xf numFmtId="0" fontId="7" fillId="23" borderId="2" xfId="0" applyFont="1" applyFill="1" applyBorder="1"/>
    <xf numFmtId="0" fontId="7" fillId="24" borderId="32" xfId="0" applyFont="1" applyFill="1" applyBorder="1"/>
    <xf numFmtId="0" fontId="7" fillId="24" borderId="7" xfId="0" applyFont="1" applyFill="1" applyBorder="1"/>
    <xf numFmtId="0" fontId="7" fillId="24" borderId="58" xfId="0" applyFont="1" applyFill="1" applyBorder="1"/>
    <xf numFmtId="0" fontId="7" fillId="24" borderId="34" xfId="0" applyFont="1" applyFill="1" applyBorder="1"/>
    <xf numFmtId="0" fontId="17" fillId="25" borderId="7" xfId="0" applyFont="1" applyFill="1" applyBorder="1"/>
    <xf numFmtId="0" fontId="7" fillId="2" borderId="3" xfId="0" applyFont="1" applyFill="1" applyBorder="1"/>
    <xf numFmtId="0" fontId="17" fillId="23" borderId="3" xfId="0" applyFont="1" applyFill="1" applyBorder="1"/>
    <xf numFmtId="0" fontId="7" fillId="25" borderId="7" xfId="0" applyFont="1" applyFill="1" applyBorder="1"/>
    <xf numFmtId="0" fontId="7" fillId="23" borderId="3" xfId="0" applyFont="1" applyFill="1" applyBorder="1"/>
    <xf numFmtId="0" fontId="7" fillId="24" borderId="4" xfId="0" applyFont="1" applyFill="1" applyBorder="1"/>
    <xf numFmtId="164" fontId="19" fillId="26" borderId="7" xfId="0" applyNumberFormat="1" applyFont="1" applyFill="1" applyBorder="1" applyAlignment="1">
      <alignment horizontal="center" vertical="top"/>
    </xf>
    <xf numFmtId="0" fontId="6" fillId="24" borderId="7" xfId="0" applyFont="1" applyFill="1" applyBorder="1"/>
    <xf numFmtId="0" fontId="6" fillId="23" borderId="7" xfId="0" applyFont="1" applyFill="1" applyBorder="1"/>
    <xf numFmtId="0" fontId="7" fillId="27" borderId="5" xfId="0" applyFont="1" applyFill="1" applyBorder="1"/>
    <xf numFmtId="0" fontId="7" fillId="27" borderId="33" xfId="0" applyFont="1" applyFill="1" applyBorder="1"/>
    <xf numFmtId="0" fontId="7" fillId="27" borderId="32" xfId="0" applyFont="1" applyFill="1" applyBorder="1"/>
    <xf numFmtId="0" fontId="7" fillId="27" borderId="7" xfId="0" applyFont="1" applyFill="1" applyBorder="1"/>
    <xf numFmtId="0" fontId="7" fillId="27" borderId="34" xfId="0" applyFont="1" applyFill="1" applyBorder="1"/>
    <xf numFmtId="0" fontId="7" fillId="8" borderId="32" xfId="0" applyFont="1" applyFill="1" applyBorder="1"/>
    <xf numFmtId="0" fontId="7" fillId="8" borderId="7" xfId="0" applyFont="1" applyFill="1" applyBorder="1"/>
    <xf numFmtId="0" fontId="7" fillId="8" borderId="4" xfId="0" applyFont="1" applyFill="1" applyBorder="1"/>
    <xf numFmtId="0" fontId="7" fillId="3" borderId="7" xfId="0" applyFont="1" applyFill="1" applyBorder="1"/>
    <xf numFmtId="0" fontId="7" fillId="24" borderId="3" xfId="0" applyFont="1" applyFill="1" applyBorder="1"/>
    <xf numFmtId="0" fontId="7" fillId="24" borderId="0" xfId="0" applyFont="1" applyFill="1"/>
    <xf numFmtId="0" fontId="7" fillId="24" borderId="57" xfId="0" applyFont="1" applyFill="1" applyBorder="1"/>
    <xf numFmtId="0" fontId="7" fillId="8" borderId="3" xfId="0" applyFont="1" applyFill="1" applyBorder="1"/>
    <xf numFmtId="0" fontId="7" fillId="8" borderId="34" xfId="0" applyFont="1" applyFill="1" applyBorder="1"/>
    <xf numFmtId="0" fontId="7" fillId="24" borderId="15" xfId="0" applyFont="1" applyFill="1" applyBorder="1"/>
    <xf numFmtId="44" fontId="19" fillId="26" borderId="7" xfId="0" applyNumberFormat="1" applyFont="1" applyFill="1" applyBorder="1" applyAlignment="1">
      <alignment horizontal="center" vertical="top"/>
    </xf>
    <xf numFmtId="0" fontId="7" fillId="8" borderId="4" xfId="0" applyFont="1" applyFill="1" applyBorder="1" applyAlignment="1">
      <alignment horizontal="center"/>
    </xf>
    <xf numFmtId="164" fontId="19" fillId="28" borderId="7" xfId="0" applyNumberFormat="1" applyFont="1" applyFill="1" applyBorder="1" applyAlignment="1">
      <alignment horizontal="center" vertical="top"/>
    </xf>
    <xf numFmtId="0" fontId="6" fillId="2" borderId="3" xfId="0" applyFont="1" applyFill="1" applyBorder="1"/>
    <xf numFmtId="164" fontId="19" fillId="29" borderId="7" xfId="0" applyNumberFormat="1" applyFont="1" applyFill="1" applyBorder="1" applyAlignment="1">
      <alignment horizontal="center" vertical="top"/>
    </xf>
    <xf numFmtId="0" fontId="7" fillId="2" borderId="4" xfId="0" applyFont="1" applyFill="1" applyBorder="1"/>
    <xf numFmtId="44" fontId="7" fillId="11" borderId="7" xfId="0" applyNumberFormat="1" applyFont="1" applyFill="1" applyBorder="1" applyAlignment="1">
      <alignment horizontal="center" vertical="top"/>
    </xf>
    <xf numFmtId="0" fontId="7" fillId="11" borderId="4" xfId="0" applyFont="1" applyFill="1" applyBorder="1" applyAlignment="1">
      <alignment horizontal="center" vertical="center"/>
    </xf>
    <xf numFmtId="0" fontId="18" fillId="11" borderId="32" xfId="0" applyFont="1" applyFill="1" applyBorder="1"/>
    <xf numFmtId="0" fontId="7" fillId="11" borderId="7" xfId="0" applyFont="1" applyFill="1" applyBorder="1"/>
    <xf numFmtId="0" fontId="18" fillId="11" borderId="7" xfId="0" applyFont="1" applyFill="1" applyBorder="1"/>
    <xf numFmtId="0" fontId="7" fillId="11" borderId="58" xfId="0" applyFont="1" applyFill="1" applyBorder="1"/>
    <xf numFmtId="0" fontId="7" fillId="11" borderId="34" xfId="0" applyFont="1" applyFill="1" applyBorder="1"/>
    <xf numFmtId="0" fontId="7" fillId="11" borderId="32" xfId="0" applyFont="1" applyFill="1" applyBorder="1"/>
    <xf numFmtId="0" fontId="7" fillId="23" borderId="7" xfId="0" applyFont="1" applyFill="1" applyBorder="1"/>
    <xf numFmtId="0" fontId="7" fillId="11" borderId="4" xfId="0" applyFont="1" applyFill="1" applyBorder="1"/>
    <xf numFmtId="0" fontId="7" fillId="11" borderId="59" xfId="0" applyFont="1" applyFill="1" applyBorder="1"/>
    <xf numFmtId="0" fontId="7" fillId="23" borderId="4" xfId="0" applyFont="1" applyFill="1" applyBorder="1"/>
    <xf numFmtId="0" fontId="6" fillId="24" borderId="5" xfId="0" applyFont="1" applyFill="1" applyBorder="1"/>
    <xf numFmtId="0" fontId="18" fillId="2" borderId="3" xfId="0" applyFont="1" applyFill="1" applyBorder="1"/>
    <xf numFmtId="0" fontId="18" fillId="23" borderId="7" xfId="0" applyFont="1" applyFill="1" applyBorder="1"/>
    <xf numFmtId="0" fontId="18" fillId="11" borderId="58" xfId="0" applyFont="1" applyFill="1" applyBorder="1"/>
    <xf numFmtId="0" fontId="6" fillId="23" borderId="0" xfId="0" applyFont="1" applyFill="1"/>
    <xf numFmtId="0" fontId="6" fillId="2" borderId="60" xfId="0" applyFont="1" applyFill="1" applyBorder="1"/>
    <xf numFmtId="0" fontId="6" fillId="23" borderId="5" xfId="0" applyFont="1" applyFill="1" applyBorder="1"/>
    <xf numFmtId="0" fontId="18" fillId="0" borderId="3" xfId="0" applyFont="1" applyBorder="1"/>
    <xf numFmtId="0" fontId="18" fillId="0" borderId="7" xfId="0" applyFont="1" applyBorder="1"/>
    <xf numFmtId="0" fontId="7" fillId="0" borderId="58" xfId="0" applyFont="1" applyBorder="1"/>
    <xf numFmtId="44" fontId="7" fillId="5" borderId="7" xfId="0" applyNumberFormat="1" applyFont="1" applyFill="1" applyBorder="1" applyAlignment="1">
      <alignment horizontal="center" vertical="top"/>
    </xf>
    <xf numFmtId="0" fontId="7" fillId="5" borderId="4" xfId="0" applyFont="1" applyFill="1" applyBorder="1" applyAlignment="1">
      <alignment horizontal="center" vertical="center"/>
    </xf>
    <xf numFmtId="0" fontId="7" fillId="30" borderId="4" xfId="0" applyFont="1" applyFill="1" applyBorder="1"/>
    <xf numFmtId="0" fontId="7" fillId="30" borderId="7" xfId="0" applyFont="1" applyFill="1" applyBorder="1"/>
    <xf numFmtId="0" fontId="7" fillId="30" borderId="58" xfId="0" applyFont="1" applyFill="1" applyBorder="1"/>
    <xf numFmtId="0" fontId="20" fillId="2" borderId="3" xfId="0" applyFont="1" applyFill="1" applyBorder="1"/>
    <xf numFmtId="0" fontId="20" fillId="20" borderId="32" xfId="0" applyFont="1" applyFill="1" applyBorder="1"/>
    <xf numFmtId="0" fontId="7" fillId="30" borderId="32" xfId="0" applyFont="1" applyFill="1" applyBorder="1"/>
    <xf numFmtId="0" fontId="7" fillId="30" borderId="7" xfId="0" applyFont="1" applyFill="1" applyBorder="1" applyAlignment="1">
      <alignment wrapText="1"/>
    </xf>
    <xf numFmtId="0" fontId="6" fillId="14" borderId="5" xfId="0" applyFont="1" applyFill="1" applyBorder="1"/>
    <xf numFmtId="0" fontId="6" fillId="27" borderId="5" xfId="0" applyFont="1" applyFill="1" applyBorder="1"/>
    <xf numFmtId="0" fontId="18" fillId="30" borderId="4" xfId="0" applyFont="1" applyFill="1" applyBorder="1"/>
    <xf numFmtId="0" fontId="18" fillId="30" borderId="7" xfId="0" applyFont="1" applyFill="1" applyBorder="1"/>
    <xf numFmtId="0" fontId="18" fillId="30" borderId="58" xfId="0" applyFont="1" applyFill="1" applyBorder="1"/>
    <xf numFmtId="0" fontId="18" fillId="30" borderId="32" xfId="0" applyFont="1" applyFill="1" applyBorder="1"/>
    <xf numFmtId="44" fontId="7" fillId="14" borderId="7" xfId="0" applyNumberFormat="1" applyFont="1" applyFill="1" applyBorder="1" applyAlignment="1">
      <alignment horizontal="center" vertical="top"/>
    </xf>
    <xf numFmtId="0" fontId="7" fillId="7" borderId="4" xfId="0" applyFont="1" applyFill="1" applyBorder="1" applyAlignment="1">
      <alignment horizontal="center" vertical="center"/>
    </xf>
    <xf numFmtId="0" fontId="7" fillId="3" borderId="4" xfId="0" applyFont="1" applyFill="1" applyBorder="1"/>
    <xf numFmtId="0" fontId="7" fillId="3" borderId="58" xfId="0" applyFont="1" applyFill="1" applyBorder="1"/>
    <xf numFmtId="0" fontId="7" fillId="2" borderId="36" xfId="0" applyFont="1" applyFill="1" applyBorder="1"/>
    <xf numFmtId="0" fontId="7" fillId="3" borderId="61" xfId="0" applyFont="1" applyFill="1" applyBorder="1"/>
    <xf numFmtId="0" fontId="7" fillId="23" borderId="61" xfId="0" applyFont="1" applyFill="1" applyBorder="1"/>
    <xf numFmtId="0" fontId="7" fillId="3" borderId="62" xfId="0" applyFont="1" applyFill="1" applyBorder="1"/>
    <xf numFmtId="0" fontId="7" fillId="3" borderId="63" xfId="0" applyFont="1" applyFill="1" applyBorder="1"/>
    <xf numFmtId="0" fontId="7" fillId="23" borderId="64" xfId="0" applyFont="1" applyFill="1" applyBorder="1"/>
    <xf numFmtId="44" fontId="7" fillId="12" borderId="7" xfId="0" applyNumberFormat="1" applyFont="1" applyFill="1" applyBorder="1" applyAlignment="1">
      <alignment horizontal="center" vertical="top"/>
    </xf>
    <xf numFmtId="164" fontId="7" fillId="12" borderId="7" xfId="0" applyNumberFormat="1" applyFont="1" applyFill="1" applyBorder="1" applyAlignment="1">
      <alignment horizontal="center" vertical="top"/>
    </xf>
    <xf numFmtId="0" fontId="7" fillId="0" borderId="3" xfId="0" applyFont="1" applyBorder="1" applyAlignment="1">
      <alignment horizontal="center" textRotation="90"/>
    </xf>
    <xf numFmtId="0" fontId="12" fillId="2" borderId="0" xfId="0" applyFont="1" applyFill="1" applyAlignment="1">
      <alignment horizontal="center"/>
    </xf>
    <xf numFmtId="0" fontId="12" fillId="23" borderId="30" xfId="0" applyFont="1" applyFill="1" applyBorder="1" applyAlignment="1">
      <alignment horizontal="center"/>
    </xf>
    <xf numFmtId="0" fontId="7" fillId="12" borderId="4" xfId="0" applyFont="1" applyFill="1" applyBorder="1" applyAlignment="1">
      <alignment horizontal="center"/>
    </xf>
    <xf numFmtId="0" fontId="7" fillId="12" borderId="7" xfId="0" applyFont="1" applyFill="1" applyBorder="1"/>
    <xf numFmtId="0" fontId="7" fillId="12" borderId="65" xfId="0" applyFont="1" applyFill="1" applyBorder="1" applyAlignment="1">
      <alignment horizontal="center"/>
    </xf>
    <xf numFmtId="0" fontId="7" fillId="2" borderId="2" xfId="0" applyFont="1" applyFill="1" applyBorder="1"/>
    <xf numFmtId="0" fontId="7" fillId="3" borderId="34" xfId="0" applyFont="1" applyFill="1" applyBorder="1"/>
    <xf numFmtId="0" fontId="19" fillId="2" borderId="2" xfId="0" applyFont="1" applyFill="1" applyBorder="1"/>
    <xf numFmtId="0" fontId="19" fillId="3" borderId="7" xfId="0" applyFont="1" applyFill="1" applyBorder="1"/>
    <xf numFmtId="0" fontId="19" fillId="31" borderId="5" xfId="0" applyFont="1" applyFill="1" applyBorder="1"/>
    <xf numFmtId="44" fontId="19" fillId="31" borderId="5" xfId="0" applyNumberFormat="1" applyFont="1" applyFill="1" applyBorder="1" applyAlignment="1">
      <alignment horizontal="center" vertical="top"/>
    </xf>
    <xf numFmtId="164" fontId="19" fillId="31" borderId="5" xfId="0" applyNumberFormat="1" applyFont="1" applyFill="1" applyBorder="1" applyAlignment="1">
      <alignment horizontal="center" vertical="top"/>
    </xf>
    <xf numFmtId="0" fontId="19" fillId="31" borderId="5" xfId="0" applyFont="1" applyFill="1" applyBorder="1" applyAlignment="1">
      <alignment horizontal="center"/>
    </xf>
    <xf numFmtId="0" fontId="19" fillId="31" borderId="12" xfId="0" applyFont="1" applyFill="1" applyBorder="1"/>
    <xf numFmtId="0" fontId="7" fillId="31" borderId="5" xfId="0" applyFont="1" applyFill="1" applyBorder="1"/>
    <xf numFmtId="0" fontId="19" fillId="31" borderId="0" xfId="0" applyFont="1" applyFill="1"/>
    <xf numFmtId="44" fontId="19" fillId="31" borderId="0" xfId="0" applyNumberFormat="1" applyFont="1" applyFill="1" applyAlignment="1">
      <alignment horizontal="center" vertical="top"/>
    </xf>
    <xf numFmtId="164" fontId="19" fillId="31" borderId="0" xfId="0" applyNumberFormat="1" applyFont="1" applyFill="1" applyAlignment="1">
      <alignment horizontal="center" vertical="top"/>
    </xf>
    <xf numFmtId="0" fontId="19" fillId="31" borderId="0" xfId="0" applyFont="1" applyFill="1" applyAlignment="1">
      <alignment horizontal="center"/>
    </xf>
    <xf numFmtId="0" fontId="19" fillId="31" borderId="15" xfId="0" applyFont="1" applyFill="1" applyBorder="1"/>
    <xf numFmtId="0" fontId="7" fillId="31" borderId="0" xfId="0" applyFont="1" applyFill="1"/>
    <xf numFmtId="0" fontId="21" fillId="28" borderId="7" xfId="0" applyFont="1" applyFill="1" applyBorder="1"/>
    <xf numFmtId="44" fontId="22" fillId="28" borderId="7" xfId="0" applyNumberFormat="1" applyFont="1" applyFill="1" applyBorder="1" applyAlignment="1">
      <alignment horizontal="center" vertical="top"/>
    </xf>
    <xf numFmtId="164" fontId="22" fillId="28" borderId="7" xfId="0" applyNumberFormat="1" applyFont="1" applyFill="1" applyBorder="1" applyAlignment="1">
      <alignment horizontal="center" vertical="top"/>
    </xf>
    <xf numFmtId="0" fontId="22" fillId="28" borderId="7" xfId="0" applyFont="1" applyFill="1" applyBorder="1" applyAlignment="1">
      <alignment horizontal="center" textRotation="90"/>
    </xf>
    <xf numFmtId="0" fontId="7" fillId="8" borderId="7" xfId="0" applyFont="1" applyFill="1" applyBorder="1" applyAlignment="1">
      <alignment wrapText="1"/>
    </xf>
    <xf numFmtId="164" fontId="23" fillId="28" borderId="66" xfId="0" applyNumberFormat="1" applyFont="1" applyFill="1" applyBorder="1" applyAlignment="1">
      <alignment vertical="top" wrapText="1"/>
    </xf>
    <xf numFmtId="0" fontId="7" fillId="8" borderId="7" xfId="0" applyFont="1" applyFill="1" applyBorder="1" applyAlignment="1">
      <alignment horizontal="center"/>
    </xf>
    <xf numFmtId="164" fontId="23" fillId="28" borderId="5" xfId="0" applyNumberFormat="1" applyFont="1" applyFill="1" applyBorder="1" applyAlignment="1">
      <alignment vertical="top" wrapText="1"/>
    </xf>
    <xf numFmtId="0" fontId="7" fillId="0" borderId="67" xfId="0" applyFont="1" applyBorder="1"/>
    <xf numFmtId="0" fontId="7" fillId="8" borderId="0" xfId="0" applyFont="1" applyFill="1"/>
    <xf numFmtId="0" fontId="7" fillId="8" borderId="14" xfId="0" applyFont="1" applyFill="1" applyBorder="1"/>
    <xf numFmtId="0" fontId="7" fillId="8" borderId="14" xfId="0" applyFont="1" applyFill="1" applyBorder="1" applyAlignment="1">
      <alignment wrapText="1"/>
    </xf>
    <xf numFmtId="0" fontId="7" fillId="0" borderId="13" xfId="0" applyFont="1" applyBorder="1"/>
    <xf numFmtId="0" fontId="7" fillId="0" borderId="1" xfId="0" applyFont="1" applyBorder="1"/>
    <xf numFmtId="0" fontId="12" fillId="0" borderId="68" xfId="0" applyFont="1" applyBorder="1" applyAlignment="1">
      <alignment horizontal="right"/>
    </xf>
    <xf numFmtId="44" fontId="12" fillId="0" borderId="69" xfId="0" applyNumberFormat="1" applyFont="1" applyBorder="1" applyAlignment="1">
      <alignment horizontal="center"/>
    </xf>
    <xf numFmtId="164" fontId="12" fillId="0" borderId="70" xfId="0" applyNumberFormat="1" applyFont="1" applyBorder="1" applyAlignment="1">
      <alignment horizontal="center" vertical="top"/>
    </xf>
    <xf numFmtId="0" fontId="7" fillId="0" borderId="71" xfId="0" applyFont="1" applyBorder="1" applyAlignment="1">
      <alignment horizontal="center"/>
    </xf>
    <xf numFmtId="0" fontId="12" fillId="0" borderId="32" xfId="0" applyFont="1" applyBorder="1"/>
    <xf numFmtId="44" fontId="12" fillId="0" borderId="3" xfId="0" applyNumberFormat="1" applyFont="1" applyBorder="1" applyAlignment="1">
      <alignment horizontal="center"/>
    </xf>
    <xf numFmtId="164" fontId="24" fillId="0" borderId="7" xfId="0" applyNumberFormat="1" applyFont="1" applyBorder="1" applyAlignment="1">
      <alignment horizontal="center" vertical="top"/>
    </xf>
    <xf numFmtId="0" fontId="12" fillId="8" borderId="58" xfId="0" applyFont="1" applyFill="1" applyBorder="1" applyAlignment="1">
      <alignment horizontal="center"/>
    </xf>
    <xf numFmtId="0" fontId="22" fillId="26" borderId="32" xfId="0" applyFont="1" applyFill="1" applyBorder="1"/>
    <xf numFmtId="44" fontId="22" fillId="26" borderId="4" xfId="0" applyNumberFormat="1" applyFont="1" applyFill="1" applyBorder="1" applyAlignment="1">
      <alignment horizontal="center"/>
    </xf>
    <xf numFmtId="164" fontId="24" fillId="26" borderId="7" xfId="0" applyNumberFormat="1" applyFont="1" applyFill="1" applyBorder="1" applyAlignment="1">
      <alignment horizontal="center" vertical="top"/>
    </xf>
    <xf numFmtId="0" fontId="12" fillId="11" borderId="58" xfId="0" applyFont="1" applyFill="1" applyBorder="1" applyAlignment="1">
      <alignment horizontal="center"/>
    </xf>
    <xf numFmtId="0" fontId="22" fillId="28" borderId="32" xfId="0" applyFont="1" applyFill="1" applyBorder="1"/>
    <xf numFmtId="44" fontId="22" fillId="28" borderId="4" xfId="0" applyNumberFormat="1" applyFont="1" applyFill="1" applyBorder="1" applyAlignment="1">
      <alignment horizontal="center"/>
    </xf>
    <xf numFmtId="164" fontId="24" fillId="28" borderId="7" xfId="0" applyNumberFormat="1" applyFont="1" applyFill="1" applyBorder="1" applyAlignment="1">
      <alignment horizontal="center" vertical="top"/>
    </xf>
    <xf numFmtId="0" fontId="12" fillId="5" borderId="58" xfId="0" applyFont="1" applyFill="1" applyBorder="1" applyAlignment="1">
      <alignment horizontal="center"/>
    </xf>
    <xf numFmtId="0" fontId="22" fillId="29" borderId="32" xfId="0" applyFont="1" applyFill="1" applyBorder="1"/>
    <xf numFmtId="44" fontId="22" fillId="29" borderId="4" xfId="0" applyNumberFormat="1" applyFont="1" applyFill="1" applyBorder="1" applyAlignment="1">
      <alignment horizontal="center"/>
    </xf>
    <xf numFmtId="164" fontId="24" fillId="29" borderId="7" xfId="0" applyNumberFormat="1" applyFont="1" applyFill="1" applyBorder="1" applyAlignment="1">
      <alignment horizontal="center" vertical="top"/>
    </xf>
    <xf numFmtId="0" fontId="12" fillId="0" borderId="58" xfId="0" applyFont="1" applyBorder="1" applyAlignment="1">
      <alignment horizontal="center"/>
    </xf>
    <xf numFmtId="0" fontId="22" fillId="18" borderId="37" xfId="0" applyFont="1" applyFill="1" applyBorder="1"/>
    <xf numFmtId="44" fontId="22" fillId="18" borderId="61" xfId="0" applyNumberFormat="1" applyFont="1" applyFill="1" applyBorder="1" applyAlignment="1">
      <alignment horizontal="center"/>
    </xf>
    <xf numFmtId="164" fontId="24" fillId="18" borderId="62" xfId="0" applyNumberFormat="1" applyFont="1" applyFill="1" applyBorder="1" applyAlignment="1">
      <alignment horizontal="center" vertical="top"/>
    </xf>
    <xf numFmtId="0" fontId="12" fillId="3" borderId="63" xfId="0" applyFont="1" applyFill="1" applyBorder="1" applyAlignment="1">
      <alignment horizontal="center"/>
    </xf>
    <xf numFmtId="164" fontId="6" fillId="0" borderId="0" xfId="0" applyNumberFormat="1" applyFont="1" applyAlignment="1">
      <alignment vertical="top"/>
    </xf>
    <xf numFmtId="0" fontId="25" fillId="0" borderId="0" xfId="0" applyFont="1"/>
    <xf numFmtId="0" fontId="26" fillId="0" borderId="0" xfId="0" applyFont="1"/>
    <xf numFmtId="0" fontId="27" fillId="0" borderId="0" xfId="0" applyFont="1" applyAlignment="1">
      <alignment horizontal="right"/>
    </xf>
    <xf numFmtId="164" fontId="7" fillId="0" borderId="0" xfId="0" applyNumberFormat="1" applyFont="1" applyAlignment="1">
      <alignment vertical="top"/>
    </xf>
    <xf numFmtId="0" fontId="1" fillId="0" borderId="1" xfId="0" applyFont="1" applyBorder="1" applyAlignment="1">
      <alignment horizontal="center"/>
    </xf>
    <xf numFmtId="0" fontId="3" fillId="0" borderId="3" xfId="0" applyFont="1" applyBorder="1"/>
    <xf numFmtId="0" fontId="4" fillId="0" borderId="0" xfId="0" applyFont="1" applyAlignment="1">
      <alignment horizontal="center" wrapText="1"/>
    </xf>
    <xf numFmtId="0" fontId="0" fillId="0" borderId="0" xfId="0"/>
    <xf numFmtId="0" fontId="3" fillId="0" borderId="11" xfId="0" applyFont="1" applyBorder="1"/>
    <xf numFmtId="0" fontId="1" fillId="0" borderId="9" xfId="0" applyFont="1" applyBorder="1" applyAlignment="1">
      <alignment horizontal="left"/>
    </xf>
    <xf numFmtId="0" fontId="3" fillId="0" borderId="10" xfId="0" applyFont="1" applyBorder="1"/>
    <xf numFmtId="0" fontId="6" fillId="0" borderId="9" xfId="0" applyFont="1" applyBorder="1" applyAlignment="1">
      <alignment horizontal="center"/>
    </xf>
    <xf numFmtId="0" fontId="3" fillId="0" borderId="17" xfId="0" applyFont="1" applyBorder="1"/>
    <xf numFmtId="0" fontId="12" fillId="0" borderId="1" xfId="0" applyFont="1" applyBorder="1" applyAlignment="1">
      <alignment horizontal="center"/>
    </xf>
    <xf numFmtId="0" fontId="3" fillId="0" borderId="2" xfId="0" applyFont="1" applyBorder="1"/>
    <xf numFmtId="0" fontId="12" fillId="0" borderId="30" xfId="0" applyFont="1" applyBorder="1" applyAlignment="1">
      <alignment horizontal="center"/>
    </xf>
    <xf numFmtId="0" fontId="3" fillId="0" borderId="30" xfId="0" applyFont="1" applyBorder="1"/>
    <xf numFmtId="0" fontId="3" fillId="0" borderId="31" xfId="0" applyFont="1" applyBorder="1"/>
    <xf numFmtId="0" fontId="7" fillId="8" borderId="34" xfId="0" applyFont="1" applyFill="1" applyBorder="1" applyAlignment="1">
      <alignment horizontal="right" wrapText="1"/>
    </xf>
    <xf numFmtId="0" fontId="17" fillId="8" borderId="0" xfId="0" applyFont="1" applyFill="1" applyAlignment="1">
      <alignment horizontal="right" wrapText="1"/>
    </xf>
    <xf numFmtId="0" fontId="7" fillId="11" borderId="34" xfId="0" applyFont="1" applyFill="1" applyBorder="1" applyAlignment="1">
      <alignment horizontal="right" wrapText="1"/>
    </xf>
    <xf numFmtId="0" fontId="7" fillId="5" borderId="34" xfId="0" applyFont="1" applyFill="1" applyBorder="1" applyAlignment="1">
      <alignment horizontal="right" wrapText="1"/>
    </xf>
    <xf numFmtId="0" fontId="7" fillId="7" borderId="34" xfId="0" applyFont="1" applyFill="1" applyBorder="1" applyAlignment="1">
      <alignment horizontal="right" wrapText="1"/>
    </xf>
    <xf numFmtId="0" fontId="7" fillId="12" borderId="34" xfId="0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DEEAF6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L1000"/>
  <sheetViews>
    <sheetView workbookViewId="0"/>
  </sheetViews>
  <sheetFormatPr defaultColWidth="14.453125" defaultRowHeight="15" customHeight="1" x14ac:dyDescent="0.35"/>
  <cols>
    <col min="1" max="1" width="4.26953125" customWidth="1"/>
    <col min="2" max="2" width="23.26953125" customWidth="1"/>
    <col min="3" max="3" width="32.08984375" customWidth="1"/>
    <col min="4" max="4" width="8.7265625" customWidth="1"/>
    <col min="5" max="5" width="17.26953125" customWidth="1"/>
    <col min="6" max="6" width="16.81640625" customWidth="1"/>
    <col min="7" max="7" width="28.81640625" customWidth="1"/>
    <col min="8" max="8" width="31.26953125" customWidth="1"/>
    <col min="9" max="9" width="14.81640625" customWidth="1"/>
    <col min="10" max="10" width="6.81640625" customWidth="1"/>
    <col min="11" max="11" width="7.08984375" customWidth="1"/>
    <col min="12" max="12" width="14.453125" customWidth="1"/>
    <col min="13" max="13" width="3.81640625" customWidth="1"/>
    <col min="14" max="14" width="12.7265625" customWidth="1"/>
    <col min="15" max="15" width="16.26953125" customWidth="1"/>
    <col min="16" max="16" width="15.453125" customWidth="1"/>
    <col min="17" max="17" width="2.453125" customWidth="1"/>
    <col min="18" max="18" width="48.453125" customWidth="1"/>
    <col min="19" max="20" width="15.81640625" customWidth="1"/>
    <col min="21" max="21" width="2.81640625" customWidth="1"/>
    <col min="22" max="22" width="8.81640625" customWidth="1"/>
    <col min="23" max="23" width="14.453125" customWidth="1"/>
    <col min="24" max="24" width="16.81640625" customWidth="1"/>
    <col min="25" max="25" width="16.453125" customWidth="1"/>
    <col min="26" max="26" width="8.81640625" customWidth="1"/>
    <col min="27" max="27" width="11.453125" customWidth="1"/>
    <col min="28" max="28" width="20" customWidth="1"/>
    <col min="29" max="29" width="2.453125" customWidth="1"/>
    <col min="30" max="30" width="8.81640625" customWidth="1"/>
    <col min="31" max="31" width="12.26953125" customWidth="1"/>
    <col min="32" max="32" width="14" customWidth="1"/>
    <col min="33" max="33" width="2" customWidth="1"/>
    <col min="34" max="34" width="12.453125" customWidth="1"/>
    <col min="35" max="35" width="14.26953125" customWidth="1"/>
    <col min="36" max="36" width="8.81640625" customWidth="1"/>
    <col min="37" max="37" width="4.453125" customWidth="1"/>
    <col min="38" max="38" width="8.81640625" customWidth="1"/>
  </cols>
  <sheetData>
    <row r="1" spans="2:38" ht="15.5" x14ac:dyDescent="0.35">
      <c r="B1" s="1"/>
      <c r="C1" s="1"/>
      <c r="D1" s="1"/>
      <c r="E1" s="1"/>
      <c r="F1" s="1"/>
      <c r="G1" s="1"/>
      <c r="H1" s="1"/>
      <c r="I1" s="1"/>
      <c r="J1" s="1"/>
    </row>
    <row r="2" spans="2:38" ht="33.75" customHeight="1" x14ac:dyDescent="0.4">
      <c r="B2" s="1"/>
      <c r="C2" s="2" t="s">
        <v>0</v>
      </c>
      <c r="D2" s="1"/>
      <c r="E2" s="1"/>
      <c r="F2" s="1"/>
      <c r="G2" s="1"/>
      <c r="H2" s="1"/>
      <c r="I2" s="1"/>
      <c r="J2" s="1"/>
    </row>
    <row r="5" spans="2:38" ht="15.5" x14ac:dyDescent="0.35">
      <c r="B5" s="26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</row>
    <row r="6" spans="2:38" ht="15.5" x14ac:dyDescent="0.35"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2:38" ht="19.5" customHeight="1" x14ac:dyDescent="0.4">
      <c r="C7" s="4" t="s">
        <v>10</v>
      </c>
      <c r="D7" s="4"/>
      <c r="E7" s="3"/>
      <c r="F7" s="3"/>
      <c r="G7" s="3"/>
      <c r="H7" s="4" t="s">
        <v>11</v>
      </c>
      <c r="I7" s="3"/>
      <c r="J7" s="3"/>
      <c r="K7" s="24" t="s">
        <v>12</v>
      </c>
      <c r="R7" s="3"/>
      <c r="S7" s="339" t="s">
        <v>13</v>
      </c>
      <c r="T7" s="340"/>
      <c r="U7" s="28" t="s">
        <v>14</v>
      </c>
      <c r="V7" s="3"/>
      <c r="W7" s="3"/>
      <c r="X7" s="3"/>
      <c r="Y7" s="3"/>
    </row>
    <row r="8" spans="2:38" ht="18" x14ac:dyDescent="0.4">
      <c r="C8" s="4" t="s">
        <v>15</v>
      </c>
      <c r="D8" s="3"/>
      <c r="E8" s="3"/>
      <c r="F8" s="3"/>
      <c r="G8" s="3">
        <v>1</v>
      </c>
      <c r="H8" s="29" t="s">
        <v>16</v>
      </c>
      <c r="I8" s="30">
        <v>995</v>
      </c>
      <c r="J8" s="6">
        <v>4</v>
      </c>
      <c r="K8" s="6">
        <v>29</v>
      </c>
      <c r="R8" s="3"/>
      <c r="S8" s="24" t="s">
        <v>17</v>
      </c>
      <c r="V8" s="3"/>
      <c r="W8" s="3"/>
      <c r="X8" s="3"/>
      <c r="Y8" s="3"/>
    </row>
    <row r="9" spans="2:38" ht="15.5" x14ac:dyDescent="0.35">
      <c r="C9" s="6" t="s">
        <v>18</v>
      </c>
      <c r="D9" s="6"/>
      <c r="E9" s="30">
        <f>SUM(E14)</f>
        <v>666.875</v>
      </c>
      <c r="F9" s="3"/>
      <c r="G9" s="3">
        <v>2</v>
      </c>
      <c r="H9" s="31" t="s">
        <v>19</v>
      </c>
      <c r="I9" s="30">
        <v>225</v>
      </c>
      <c r="J9" s="6">
        <v>5</v>
      </c>
      <c r="K9" s="6">
        <v>3</v>
      </c>
      <c r="R9" s="3"/>
      <c r="S9" s="6" t="s">
        <v>20</v>
      </c>
      <c r="T9" s="11" t="e">
        <f>SUM(#REF!)</f>
        <v>#REF!</v>
      </c>
      <c r="U9" s="32">
        <v>450</v>
      </c>
      <c r="V9" s="3"/>
      <c r="W9" s="3"/>
      <c r="X9" s="3"/>
      <c r="Y9" s="3"/>
    </row>
    <row r="10" spans="2:38" ht="15.5" x14ac:dyDescent="0.35">
      <c r="C10" s="6" t="s">
        <v>21</v>
      </c>
      <c r="D10" s="6"/>
      <c r="E10" s="33" t="s">
        <v>22</v>
      </c>
      <c r="F10" s="3"/>
      <c r="G10" s="3">
        <v>3</v>
      </c>
      <c r="H10" s="34" t="s">
        <v>23</v>
      </c>
      <c r="I10" s="30">
        <v>325</v>
      </c>
      <c r="J10" s="6">
        <v>3</v>
      </c>
      <c r="K10" s="6">
        <v>1</v>
      </c>
      <c r="R10" s="3"/>
      <c r="S10" s="6" t="s">
        <v>24</v>
      </c>
      <c r="T10" s="11" t="e">
        <f>SUM(#REF!+#REF!)*U10</f>
        <v>#REF!</v>
      </c>
      <c r="U10" s="32" t="e">
        <f>SUM(#REF!)</f>
        <v>#REF!</v>
      </c>
      <c r="V10" s="3"/>
      <c r="W10" s="3" t="s">
        <v>25</v>
      </c>
      <c r="X10" s="3" t="s">
        <v>26</v>
      </c>
      <c r="Y10" s="12">
        <f>SUM(U48)</f>
        <v>7500</v>
      </c>
    </row>
    <row r="11" spans="2:38" ht="15.5" x14ac:dyDescent="0.35">
      <c r="C11" s="3"/>
      <c r="D11" s="3"/>
      <c r="E11" s="3"/>
      <c r="F11" s="3"/>
      <c r="G11" s="3">
        <v>4</v>
      </c>
      <c r="H11" s="35" t="s">
        <v>27</v>
      </c>
      <c r="I11" s="30">
        <v>395</v>
      </c>
      <c r="J11" s="6">
        <v>2</v>
      </c>
      <c r="K11" s="6"/>
      <c r="R11" s="3"/>
      <c r="S11" s="6" t="s">
        <v>28</v>
      </c>
      <c r="T11" s="11" t="e">
        <f t="shared" ref="T11:U11" si="0">SUM(#REF!)</f>
        <v>#REF!</v>
      </c>
      <c r="U11" s="32" t="e">
        <f t="shared" si="0"/>
        <v>#REF!</v>
      </c>
      <c r="V11" s="3"/>
      <c r="W11" s="3"/>
      <c r="X11" s="18"/>
      <c r="Y11" s="18"/>
    </row>
    <row r="12" spans="2:38" ht="15.5" x14ac:dyDescent="0.35">
      <c r="C12" s="3"/>
      <c r="D12" s="3"/>
      <c r="E12" s="3"/>
      <c r="F12" s="3"/>
      <c r="G12" s="3">
        <v>5</v>
      </c>
      <c r="H12" s="35" t="s">
        <v>29</v>
      </c>
      <c r="I12" s="30">
        <v>395</v>
      </c>
      <c r="J12" s="6">
        <v>2</v>
      </c>
      <c r="K12" s="6"/>
      <c r="R12" s="3"/>
      <c r="S12" s="6" t="s">
        <v>30</v>
      </c>
      <c r="T12" s="11" t="e">
        <f t="shared" ref="T12:U12" si="1">SUM(#REF!)</f>
        <v>#REF!</v>
      </c>
      <c r="U12" s="32" t="e">
        <f t="shared" si="1"/>
        <v>#REF!</v>
      </c>
      <c r="V12" s="3"/>
      <c r="W12" s="3"/>
      <c r="X12" s="18"/>
      <c r="Y12" s="18"/>
    </row>
    <row r="13" spans="2:38" ht="15.5" x14ac:dyDescent="0.35">
      <c r="C13" s="19" t="s">
        <v>31</v>
      </c>
      <c r="D13" s="36"/>
      <c r="E13" s="11">
        <f>SUM(I47)</f>
        <v>16005</v>
      </c>
      <c r="F13" s="3"/>
      <c r="G13" s="3">
        <v>6</v>
      </c>
      <c r="H13" s="34" t="s">
        <v>32</v>
      </c>
      <c r="I13" s="30">
        <v>395</v>
      </c>
      <c r="J13" s="6">
        <v>3</v>
      </c>
      <c r="K13" s="6"/>
      <c r="R13" s="3"/>
      <c r="S13" s="6" t="s">
        <v>33</v>
      </c>
      <c r="T13" s="11" t="e">
        <f t="shared" ref="T13:U13" si="2">SUM(#REF!)</f>
        <v>#REF!</v>
      </c>
      <c r="U13" s="32" t="e">
        <f t="shared" si="2"/>
        <v>#REF!</v>
      </c>
      <c r="V13" s="3"/>
      <c r="W13" s="3" t="s">
        <v>34</v>
      </c>
      <c r="X13" s="18" t="s">
        <v>35</v>
      </c>
      <c r="Y13" s="21" t="e">
        <f>SUM(#REF!)</f>
        <v>#REF!</v>
      </c>
    </row>
    <row r="14" spans="2:38" ht="15.5" x14ac:dyDescent="0.35">
      <c r="C14" s="19" t="s">
        <v>36</v>
      </c>
      <c r="D14" s="36"/>
      <c r="E14" s="16">
        <f>SUM(E13/G31)</f>
        <v>666.875</v>
      </c>
      <c r="F14" s="3"/>
      <c r="G14" s="3">
        <v>7</v>
      </c>
      <c r="H14" s="35" t="s">
        <v>37</v>
      </c>
      <c r="I14" s="30">
        <v>325</v>
      </c>
      <c r="J14" s="6">
        <v>2</v>
      </c>
      <c r="K14" s="6"/>
      <c r="R14" s="3"/>
      <c r="S14" s="37" t="s">
        <v>38</v>
      </c>
      <c r="T14" s="16" t="e">
        <f t="shared" ref="T14:U14" si="3">SUM(#REF!)</f>
        <v>#REF!</v>
      </c>
      <c r="U14" s="38" t="e">
        <f t="shared" si="3"/>
        <v>#REF!</v>
      </c>
      <c r="V14" s="3"/>
      <c r="W14" s="3"/>
      <c r="X14" s="3"/>
      <c r="Y14" s="3"/>
    </row>
    <row r="15" spans="2:38" ht="15.5" x14ac:dyDescent="0.35">
      <c r="C15" s="39" t="s">
        <v>39</v>
      </c>
      <c r="D15" s="39"/>
      <c r="E15" s="40">
        <v>250</v>
      </c>
      <c r="F15" s="3"/>
      <c r="G15" s="3">
        <v>8</v>
      </c>
      <c r="H15" s="35" t="s">
        <v>40</v>
      </c>
      <c r="I15" s="30">
        <v>545</v>
      </c>
      <c r="J15" s="6">
        <v>2</v>
      </c>
      <c r="K15" s="6"/>
      <c r="R15" s="3"/>
      <c r="T15" s="41" t="e">
        <f>SUM(T9:T14)</f>
        <v>#REF!</v>
      </c>
      <c r="U15" s="42" t="e">
        <f>SUM(U9,U10,U11,U14)</f>
        <v>#REF!</v>
      </c>
      <c r="V15" s="3"/>
      <c r="W15" s="3"/>
      <c r="X15" s="3"/>
      <c r="Y15" s="3"/>
    </row>
    <row r="16" spans="2:38" ht="15.5" x14ac:dyDescent="0.35">
      <c r="C16" s="19"/>
      <c r="D16" s="19"/>
      <c r="E16" s="43"/>
      <c r="F16" s="3"/>
      <c r="G16" s="3">
        <v>9</v>
      </c>
      <c r="H16" s="44" t="s">
        <v>41</v>
      </c>
      <c r="I16" s="30">
        <v>225</v>
      </c>
      <c r="J16" s="6">
        <v>1</v>
      </c>
      <c r="K16" s="6"/>
      <c r="R16" s="3"/>
      <c r="T16" s="45" t="s">
        <v>1</v>
      </c>
      <c r="U16" s="42" t="e">
        <f>SUM(#REF!*U15)</f>
        <v>#REF!</v>
      </c>
      <c r="V16" s="3"/>
      <c r="W16" s="3"/>
      <c r="X16" s="3"/>
      <c r="Y16" s="3"/>
    </row>
    <row r="17" spans="3:26" ht="15.5" x14ac:dyDescent="0.35">
      <c r="C17" s="19" t="s">
        <v>42</v>
      </c>
      <c r="D17" s="36"/>
      <c r="E17" s="46">
        <f>SUM(E14*E15)</f>
        <v>166718.75</v>
      </c>
      <c r="F17" s="3"/>
      <c r="G17" s="3">
        <v>10</v>
      </c>
      <c r="H17" s="35" t="s">
        <v>43</v>
      </c>
      <c r="I17" s="30">
        <v>325</v>
      </c>
      <c r="J17" s="6">
        <v>2</v>
      </c>
      <c r="K17" s="6">
        <v>14</v>
      </c>
      <c r="R17" s="3"/>
      <c r="T17" s="45" t="s">
        <v>5</v>
      </c>
      <c r="U17" s="42" t="e">
        <f>SUM(U9,U10,U11,U12,U13)</f>
        <v>#REF!</v>
      </c>
      <c r="V17" s="3"/>
      <c r="Z17" s="341" t="s">
        <v>44</v>
      </c>
    </row>
    <row r="18" spans="3:26" ht="15.5" x14ac:dyDescent="0.35">
      <c r="C18" s="3" t="s">
        <v>45</v>
      </c>
      <c r="E18" s="14" t="e">
        <f>SUM(T48)</f>
        <v>#REF!</v>
      </c>
      <c r="F18" s="3"/>
      <c r="G18" s="3">
        <v>11</v>
      </c>
      <c r="H18" s="34" t="s">
        <v>46</v>
      </c>
      <c r="I18" s="30">
        <v>595</v>
      </c>
      <c r="J18" s="6">
        <v>3</v>
      </c>
      <c r="K18" s="6"/>
      <c r="R18" s="3"/>
      <c r="V18" s="3"/>
      <c r="Z18" s="342"/>
    </row>
    <row r="19" spans="3:26" ht="15.5" x14ac:dyDescent="0.35">
      <c r="C19" s="19" t="s">
        <v>47</v>
      </c>
      <c r="D19" s="47" t="e">
        <f>E19/E17*1</f>
        <v>#REF!</v>
      </c>
      <c r="E19" s="48" t="e">
        <f>SUM(E17-T48)</f>
        <v>#REF!</v>
      </c>
      <c r="F19" s="3"/>
      <c r="G19" s="3">
        <v>12</v>
      </c>
      <c r="H19" s="35" t="s">
        <v>48</v>
      </c>
      <c r="I19" s="30">
        <v>295</v>
      </c>
      <c r="J19" s="6">
        <v>2</v>
      </c>
      <c r="K19" s="6">
        <v>8</v>
      </c>
      <c r="R19" s="3"/>
      <c r="T19" s="24" t="s">
        <v>49</v>
      </c>
      <c r="U19" s="24" t="s">
        <v>50</v>
      </c>
      <c r="V19" s="3"/>
      <c r="Z19" s="342"/>
    </row>
    <row r="20" spans="3:26" ht="15.5" x14ac:dyDescent="0.35">
      <c r="F20" s="3"/>
      <c r="G20" s="3">
        <v>13</v>
      </c>
      <c r="H20" s="34" t="s">
        <v>51</v>
      </c>
      <c r="I20" s="30">
        <v>595</v>
      </c>
      <c r="J20" s="6">
        <v>3</v>
      </c>
      <c r="K20" s="6">
        <v>12</v>
      </c>
      <c r="R20" s="3"/>
      <c r="S20" s="24" t="s">
        <v>52</v>
      </c>
      <c r="V20" s="3"/>
      <c r="Z20" s="342"/>
    </row>
    <row r="21" spans="3:26" ht="15.75" customHeight="1" x14ac:dyDescent="0.35">
      <c r="C21" s="3"/>
      <c r="D21" s="3"/>
      <c r="E21" s="3"/>
      <c r="F21" s="3"/>
      <c r="G21" s="3">
        <v>14</v>
      </c>
      <c r="H21" s="35" t="s">
        <v>53</v>
      </c>
      <c r="I21" s="30">
        <v>675</v>
      </c>
      <c r="J21" s="6">
        <v>2</v>
      </c>
      <c r="K21" s="6"/>
      <c r="R21" s="3"/>
      <c r="S21" s="43" t="s">
        <v>54</v>
      </c>
      <c r="T21" s="49"/>
      <c r="U21" s="17">
        <f t="shared" ref="U21:U24" si="4">SUM(T21/5)</f>
        <v>0</v>
      </c>
      <c r="V21" s="3"/>
      <c r="Z21" s="342"/>
    </row>
    <row r="22" spans="3:26" ht="15.75" customHeight="1" x14ac:dyDescent="0.35">
      <c r="C22" s="344" t="s">
        <v>55</v>
      </c>
      <c r="D22" s="345"/>
      <c r="E22" s="5"/>
      <c r="F22" s="3"/>
      <c r="G22" s="3">
        <v>15</v>
      </c>
      <c r="H22" s="31" t="s">
        <v>56</v>
      </c>
      <c r="I22" s="30">
        <v>875</v>
      </c>
      <c r="J22" s="6">
        <v>5</v>
      </c>
      <c r="K22" s="6">
        <v>19</v>
      </c>
      <c r="R22" s="3"/>
      <c r="S22" s="6" t="s">
        <v>57</v>
      </c>
      <c r="T22" s="49"/>
      <c r="U22" s="17">
        <f t="shared" si="4"/>
        <v>0</v>
      </c>
      <c r="V22" s="3"/>
      <c r="Z22" s="342"/>
    </row>
    <row r="23" spans="3:26" ht="15.75" customHeight="1" x14ac:dyDescent="0.35">
      <c r="C23" s="346" t="s">
        <v>58</v>
      </c>
      <c r="D23" s="347"/>
      <c r="E23" s="345"/>
      <c r="F23" s="3"/>
      <c r="G23" s="3">
        <v>16</v>
      </c>
      <c r="H23" s="31" t="s">
        <v>59</v>
      </c>
      <c r="I23" s="30">
        <v>875</v>
      </c>
      <c r="J23" s="6">
        <v>5</v>
      </c>
      <c r="K23" s="6"/>
      <c r="R23" s="3"/>
      <c r="S23" s="6" t="s">
        <v>60</v>
      </c>
      <c r="T23" s="49">
        <v>8000</v>
      </c>
      <c r="U23" s="17">
        <f t="shared" si="4"/>
        <v>1600</v>
      </c>
      <c r="V23" s="3"/>
      <c r="Z23" s="342"/>
    </row>
    <row r="24" spans="3:26" ht="15.75" customHeight="1" x14ac:dyDescent="0.35">
      <c r="C24" s="50" t="s">
        <v>61</v>
      </c>
      <c r="D24" s="51"/>
      <c r="E24" s="9">
        <v>550</v>
      </c>
      <c r="F24" s="3"/>
      <c r="G24" s="3">
        <v>17</v>
      </c>
      <c r="H24" s="31" t="s">
        <v>62</v>
      </c>
      <c r="I24" s="30">
        <v>875</v>
      </c>
      <c r="J24" s="6">
        <v>5</v>
      </c>
      <c r="K24" s="6">
        <v>3</v>
      </c>
      <c r="R24" s="3"/>
      <c r="S24" s="37" t="s">
        <v>63</v>
      </c>
      <c r="T24" s="52"/>
      <c r="U24" s="17">
        <f t="shared" si="4"/>
        <v>0</v>
      </c>
      <c r="V24" s="3"/>
      <c r="Z24" s="342"/>
    </row>
    <row r="25" spans="3:26" ht="15.75" customHeight="1" x14ac:dyDescent="0.35">
      <c r="C25" s="50" t="s">
        <v>64</v>
      </c>
      <c r="D25" s="51"/>
      <c r="E25" s="40">
        <v>300</v>
      </c>
      <c r="F25" s="3"/>
      <c r="G25" s="3">
        <v>18</v>
      </c>
      <c r="H25" s="35" t="s">
        <v>65</v>
      </c>
      <c r="I25" s="30">
        <v>495</v>
      </c>
      <c r="J25" s="6">
        <v>2</v>
      </c>
      <c r="K25" s="6">
        <v>7</v>
      </c>
      <c r="R25" s="3"/>
      <c r="S25" s="53" t="s">
        <v>66</v>
      </c>
      <c r="T25" s="54">
        <f>SUM(U25*5)</f>
        <v>12500</v>
      </c>
      <c r="U25" s="54">
        <f>SUM(W25*E15)</f>
        <v>2500</v>
      </c>
      <c r="V25" s="3"/>
      <c r="W25" s="24">
        <v>10</v>
      </c>
      <c r="Z25" s="342"/>
    </row>
    <row r="26" spans="3:26" ht="15.75" customHeight="1" x14ac:dyDescent="0.35">
      <c r="C26" s="50" t="s">
        <v>67</v>
      </c>
      <c r="D26" s="51">
        <f>SUM(E24*E25)</f>
        <v>165000</v>
      </c>
      <c r="E26" s="55">
        <f>SUM(D26)</f>
        <v>165000</v>
      </c>
      <c r="F26" s="3"/>
      <c r="G26" s="3">
        <v>19</v>
      </c>
      <c r="H26" s="35" t="s">
        <v>68</v>
      </c>
      <c r="I26" s="30">
        <v>495</v>
      </c>
      <c r="J26" s="6">
        <v>2</v>
      </c>
      <c r="K26" s="6">
        <v>15</v>
      </c>
      <c r="R26" s="3"/>
      <c r="S26" s="56" t="s">
        <v>69</v>
      </c>
      <c r="T26" s="57"/>
      <c r="U26" s="17">
        <f t="shared" ref="U26:U46" si="5">SUM(T26/5)</f>
        <v>0</v>
      </c>
      <c r="V26" s="3"/>
      <c r="Z26" s="343"/>
    </row>
    <row r="27" spans="3:26" ht="15.75" customHeight="1" x14ac:dyDescent="0.35">
      <c r="C27" s="50" t="s">
        <v>70</v>
      </c>
      <c r="D27" s="51"/>
      <c r="E27" s="9">
        <v>111724</v>
      </c>
      <c r="F27" s="3"/>
      <c r="G27" s="3">
        <v>20</v>
      </c>
      <c r="H27" s="35" t="s">
        <v>71</v>
      </c>
      <c r="I27" s="30">
        <v>495</v>
      </c>
      <c r="J27" s="6">
        <v>2</v>
      </c>
      <c r="K27" s="6">
        <v>13</v>
      </c>
      <c r="R27" s="3"/>
      <c r="S27" s="53" t="s">
        <v>72</v>
      </c>
      <c r="T27" s="58"/>
      <c r="U27" s="17">
        <f t="shared" si="5"/>
        <v>0</v>
      </c>
      <c r="V27" s="3"/>
      <c r="Z27" s="59"/>
    </row>
    <row r="28" spans="3:26" ht="15.75" customHeight="1" x14ac:dyDescent="0.35">
      <c r="C28" s="50" t="s">
        <v>73</v>
      </c>
      <c r="D28" s="60">
        <f>SUM(E26-E27)</f>
        <v>53276</v>
      </c>
      <c r="E28" s="55">
        <f t="shared" ref="E28:E29" si="6">SUM(D28)</f>
        <v>53276</v>
      </c>
      <c r="F28" s="3"/>
      <c r="G28" s="3">
        <v>21</v>
      </c>
      <c r="H28" s="35" t="s">
        <v>74</v>
      </c>
      <c r="I28" s="30">
        <v>225</v>
      </c>
      <c r="J28" s="6">
        <v>2</v>
      </c>
      <c r="K28" s="6">
        <v>18</v>
      </c>
      <c r="R28" s="3"/>
      <c r="S28" s="53" t="s">
        <v>75</v>
      </c>
      <c r="T28" s="57"/>
      <c r="U28" s="17">
        <f t="shared" si="5"/>
        <v>0</v>
      </c>
      <c r="Z28" s="61"/>
    </row>
    <row r="29" spans="3:26" ht="15.75" customHeight="1" x14ac:dyDescent="0.35">
      <c r="C29" s="62" t="s">
        <v>76</v>
      </c>
      <c r="D29" s="63">
        <f>E28/E26*1</f>
        <v>0.3228848484848485</v>
      </c>
      <c r="E29" s="47">
        <f t="shared" si="6"/>
        <v>0.3228848484848485</v>
      </c>
      <c r="F29" s="3"/>
      <c r="G29" s="3">
        <v>22</v>
      </c>
      <c r="H29" s="44" t="s">
        <v>77</v>
      </c>
      <c r="I29" s="30">
        <v>495</v>
      </c>
      <c r="J29" s="6">
        <v>1</v>
      </c>
      <c r="K29" s="6"/>
      <c r="R29" s="3"/>
      <c r="S29" s="53" t="s">
        <v>78</v>
      </c>
      <c r="T29" s="54"/>
      <c r="U29" s="17">
        <f t="shared" si="5"/>
        <v>0</v>
      </c>
      <c r="Z29" s="61"/>
    </row>
    <row r="30" spans="3:26" ht="15.75" customHeight="1" x14ac:dyDescent="0.35">
      <c r="F30" s="3"/>
      <c r="G30" s="3">
        <v>23</v>
      </c>
      <c r="H30" s="35" t="s">
        <v>79</v>
      </c>
      <c r="I30" s="30">
        <v>495</v>
      </c>
      <c r="J30" s="6">
        <v>2</v>
      </c>
      <c r="K30" s="6"/>
      <c r="R30" s="3"/>
      <c r="S30" s="53" t="s">
        <v>80</v>
      </c>
      <c r="T30" s="54"/>
      <c r="U30" s="17">
        <f t="shared" si="5"/>
        <v>0</v>
      </c>
      <c r="Z30" s="64"/>
    </row>
    <row r="31" spans="3:26" ht="15.75" customHeight="1" x14ac:dyDescent="0.35">
      <c r="F31" s="3"/>
      <c r="G31" s="3">
        <v>24</v>
      </c>
      <c r="H31" s="44" t="s">
        <v>81</v>
      </c>
      <c r="I31" s="30">
        <v>225</v>
      </c>
      <c r="J31" s="6">
        <v>1</v>
      </c>
      <c r="K31" s="6"/>
      <c r="R31" s="3"/>
      <c r="S31" s="53" t="s">
        <v>82</v>
      </c>
      <c r="T31" s="54"/>
      <c r="U31" s="17">
        <f t="shared" si="5"/>
        <v>0</v>
      </c>
    </row>
    <row r="32" spans="3:26" ht="15.75" customHeight="1" x14ac:dyDescent="0.35">
      <c r="F32" s="3"/>
      <c r="G32" s="3">
        <v>25</v>
      </c>
      <c r="H32" s="44" t="s">
        <v>83</v>
      </c>
      <c r="I32" s="30">
        <v>495</v>
      </c>
      <c r="J32" s="6">
        <v>1</v>
      </c>
      <c r="K32" s="6"/>
      <c r="R32" s="3"/>
      <c r="S32" s="65" t="s">
        <v>84</v>
      </c>
      <c r="T32" s="57">
        <v>2000</v>
      </c>
      <c r="U32" s="17">
        <f t="shared" si="5"/>
        <v>400</v>
      </c>
    </row>
    <row r="33" spans="5:26" ht="15.75" customHeight="1" x14ac:dyDescent="0.35">
      <c r="E33" s="20"/>
      <c r="G33" s="3">
        <v>26</v>
      </c>
      <c r="H33" s="35" t="s">
        <v>85</v>
      </c>
      <c r="I33" s="30">
        <v>725</v>
      </c>
      <c r="J33" s="6">
        <v>2</v>
      </c>
      <c r="K33" s="6">
        <v>20</v>
      </c>
      <c r="S33" s="40"/>
      <c r="T33" s="57"/>
      <c r="U33" s="17">
        <f t="shared" si="5"/>
        <v>0</v>
      </c>
    </row>
    <row r="34" spans="5:26" ht="15.75" customHeight="1" x14ac:dyDescent="0.35">
      <c r="E34" s="20"/>
      <c r="G34" s="3">
        <v>27</v>
      </c>
      <c r="H34" s="44" t="s">
        <v>86</v>
      </c>
      <c r="I34" s="30">
        <v>395</v>
      </c>
      <c r="J34" s="6">
        <v>1</v>
      </c>
      <c r="K34" s="6">
        <v>11</v>
      </c>
      <c r="S34" s="66" t="s">
        <v>87</v>
      </c>
      <c r="T34" s="67">
        <v>15000</v>
      </c>
      <c r="U34" s="17">
        <f t="shared" si="5"/>
        <v>3000</v>
      </c>
      <c r="Z34" s="68" t="s">
        <v>88</v>
      </c>
    </row>
    <row r="35" spans="5:26" ht="15.75" customHeight="1" x14ac:dyDescent="0.35">
      <c r="G35" s="3">
        <v>28</v>
      </c>
      <c r="H35" s="44" t="s">
        <v>89</v>
      </c>
      <c r="I35" s="30">
        <v>595</v>
      </c>
      <c r="J35" s="6">
        <v>1</v>
      </c>
      <c r="K35" s="6">
        <v>11</v>
      </c>
      <c r="S35" s="65"/>
      <c r="T35" s="54"/>
      <c r="U35" s="17">
        <f t="shared" si="5"/>
        <v>0</v>
      </c>
      <c r="Z35" s="68"/>
    </row>
    <row r="36" spans="5:26" ht="15.75" customHeight="1" x14ac:dyDescent="0.35">
      <c r="E36" s="20"/>
      <c r="G36" s="3">
        <v>29</v>
      </c>
      <c r="H36" s="69" t="s">
        <v>90</v>
      </c>
      <c r="I36" s="30">
        <v>595</v>
      </c>
      <c r="J36" s="6">
        <v>2</v>
      </c>
      <c r="K36" s="6"/>
      <c r="S36" s="65"/>
      <c r="T36" s="54"/>
      <c r="U36" s="17">
        <f t="shared" si="5"/>
        <v>0</v>
      </c>
      <c r="Z36" s="68"/>
    </row>
    <row r="37" spans="5:26" ht="15.75" customHeight="1" x14ac:dyDescent="0.35">
      <c r="G37" s="3">
        <v>30</v>
      </c>
      <c r="H37" s="44" t="s">
        <v>91</v>
      </c>
      <c r="I37" s="30">
        <v>595</v>
      </c>
      <c r="J37" s="6">
        <v>1</v>
      </c>
      <c r="K37" s="6"/>
      <c r="S37" s="65"/>
      <c r="T37" s="54"/>
      <c r="U37" s="17">
        <f t="shared" si="5"/>
        <v>0</v>
      </c>
      <c r="Z37" s="68"/>
    </row>
    <row r="38" spans="5:26" ht="15.75" customHeight="1" x14ac:dyDescent="0.35">
      <c r="E38" s="20"/>
      <c r="G38" s="3">
        <v>31</v>
      </c>
      <c r="H38" s="35" t="s">
        <v>79</v>
      </c>
      <c r="I38" s="30">
        <v>495</v>
      </c>
      <c r="J38" s="6">
        <v>2</v>
      </c>
      <c r="K38" s="6"/>
      <c r="S38" s="65"/>
      <c r="T38" s="54"/>
      <c r="U38" s="17">
        <f t="shared" si="5"/>
        <v>0</v>
      </c>
    </row>
    <row r="39" spans="5:26" ht="15.75" customHeight="1" x14ac:dyDescent="0.35">
      <c r="E39" s="25"/>
      <c r="G39" s="3">
        <v>32</v>
      </c>
      <c r="H39" s="6" t="s">
        <v>92</v>
      </c>
      <c r="I39" s="30">
        <v>250</v>
      </c>
      <c r="J39" s="6"/>
      <c r="K39" s="6" t="str">
        <f ca="1">SUM(K8:K40)</f>
        <v>#REF!</v>
      </c>
      <c r="S39" s="65"/>
      <c r="T39" s="70"/>
      <c r="U39" s="17">
        <f t="shared" si="5"/>
        <v>0</v>
      </c>
      <c r="V39" s="3"/>
    </row>
    <row r="40" spans="5:26" ht="15.75" customHeight="1" x14ac:dyDescent="0.35">
      <c r="G40" s="3">
        <v>33</v>
      </c>
      <c r="H40" s="6"/>
      <c r="I40" s="33"/>
      <c r="J40" s="6"/>
      <c r="K40" s="6"/>
      <c r="S40" s="65"/>
      <c r="T40" s="70"/>
      <c r="U40" s="17">
        <f t="shared" si="5"/>
        <v>0</v>
      </c>
      <c r="V40" s="3"/>
    </row>
    <row r="41" spans="5:26" ht="15.75" customHeight="1" x14ac:dyDescent="0.35">
      <c r="G41" s="3"/>
      <c r="H41" s="34" t="s">
        <v>93</v>
      </c>
      <c r="I41" s="30"/>
      <c r="J41" s="6">
        <v>0.5</v>
      </c>
      <c r="K41" s="6"/>
      <c r="S41" s="65"/>
      <c r="T41" s="70"/>
      <c r="U41" s="17">
        <f t="shared" si="5"/>
        <v>0</v>
      </c>
      <c r="V41" s="3"/>
    </row>
    <row r="42" spans="5:26" ht="15.75" customHeight="1" x14ac:dyDescent="0.35">
      <c r="G42" s="3"/>
      <c r="H42" s="34" t="s">
        <v>94</v>
      </c>
      <c r="I42" s="30"/>
      <c r="J42" s="6">
        <v>0.5</v>
      </c>
      <c r="K42" s="6"/>
      <c r="S42" s="65"/>
      <c r="T42" s="70"/>
      <c r="U42" s="17">
        <f t="shared" si="5"/>
        <v>0</v>
      </c>
      <c r="V42" s="3"/>
    </row>
    <row r="43" spans="5:26" ht="15.75" customHeight="1" x14ac:dyDescent="0.35">
      <c r="H43" s="6"/>
      <c r="I43" s="33"/>
      <c r="J43" s="6"/>
      <c r="K43" s="6"/>
      <c r="S43" s="65"/>
      <c r="T43" s="70"/>
      <c r="U43" s="17">
        <f t="shared" si="5"/>
        <v>0</v>
      </c>
      <c r="V43" s="3"/>
    </row>
    <row r="44" spans="5:26" ht="15.75" customHeight="1" x14ac:dyDescent="0.35">
      <c r="H44" s="6"/>
      <c r="I44" s="30"/>
      <c r="J44" s="6"/>
      <c r="K44" s="6"/>
      <c r="S44" s="65"/>
      <c r="T44" s="70"/>
      <c r="U44" s="17">
        <f t="shared" si="5"/>
        <v>0</v>
      </c>
      <c r="V44" s="71"/>
    </row>
    <row r="45" spans="5:26" ht="15.75" customHeight="1" x14ac:dyDescent="0.35">
      <c r="S45" s="65"/>
      <c r="T45" s="70"/>
      <c r="U45" s="17">
        <f t="shared" si="5"/>
        <v>0</v>
      </c>
      <c r="V45" s="72"/>
    </row>
    <row r="46" spans="5:26" ht="15.75" customHeight="1" x14ac:dyDescent="0.35">
      <c r="S46" s="40"/>
      <c r="T46" s="73"/>
      <c r="U46" s="17">
        <f t="shared" si="5"/>
        <v>0</v>
      </c>
      <c r="V46" s="74"/>
    </row>
    <row r="47" spans="5:26" ht="15.75" customHeight="1" x14ac:dyDescent="0.35">
      <c r="H47" s="3"/>
      <c r="I47" s="75">
        <f>SUM(I8:I39)</f>
        <v>16005</v>
      </c>
      <c r="J47" s="3"/>
      <c r="S47" s="40"/>
      <c r="T47" s="5" t="s">
        <v>95</v>
      </c>
      <c r="U47" s="5" t="s">
        <v>96</v>
      </c>
    </row>
    <row r="48" spans="5:26" ht="15.75" customHeight="1" x14ac:dyDescent="0.35">
      <c r="S48" s="3"/>
      <c r="T48" s="76" t="e">
        <f>SUM(T21:T46)+T15</f>
        <v>#REF!</v>
      </c>
      <c r="U48" s="76">
        <f>SUM(U21:U46)</f>
        <v>7500</v>
      </c>
    </row>
    <row r="49" spans="11:21" ht="15.75" customHeight="1" x14ac:dyDescent="0.35">
      <c r="S49" s="3"/>
      <c r="T49" s="12" t="e">
        <f>SUM(T48/G32)</f>
        <v>#REF!</v>
      </c>
      <c r="U49" s="13">
        <f>SUM(U48/E15)</f>
        <v>30</v>
      </c>
    </row>
    <row r="50" spans="11:21" ht="15.75" customHeight="1" x14ac:dyDescent="0.35">
      <c r="U50" s="3"/>
    </row>
    <row r="51" spans="11:21" ht="18.75" customHeight="1" x14ac:dyDescent="0.35">
      <c r="S51" s="77" t="s">
        <v>97</v>
      </c>
      <c r="T51" s="78"/>
      <c r="U51" s="78"/>
    </row>
    <row r="52" spans="11:21" ht="15.75" customHeight="1" x14ac:dyDescent="0.35">
      <c r="S52" s="79"/>
      <c r="T52" s="18"/>
      <c r="U52" s="18"/>
    </row>
    <row r="53" spans="11:21" ht="15.75" customHeight="1" x14ac:dyDescent="0.35">
      <c r="K53" s="80"/>
      <c r="L53" s="81"/>
      <c r="M53" s="81"/>
    </row>
    <row r="54" spans="11:21" ht="15.75" customHeight="1" x14ac:dyDescent="0.35"/>
    <row r="55" spans="11:21" ht="15.75" customHeight="1" x14ac:dyDescent="0.35"/>
    <row r="56" spans="11:21" ht="15.75" customHeight="1" x14ac:dyDescent="0.35"/>
    <row r="57" spans="11:21" ht="15.75" customHeight="1" x14ac:dyDescent="0.35"/>
    <row r="58" spans="11:21" ht="15.75" customHeight="1" x14ac:dyDescent="0.35"/>
    <row r="59" spans="11:21" ht="15.75" customHeight="1" x14ac:dyDescent="0.35"/>
    <row r="60" spans="11:21" ht="15.75" customHeight="1" x14ac:dyDescent="0.35"/>
    <row r="61" spans="11:21" ht="15.75" customHeight="1" x14ac:dyDescent="0.35"/>
    <row r="62" spans="11:21" ht="15.75" customHeight="1" x14ac:dyDescent="0.35"/>
    <row r="63" spans="11:21" ht="15.75" customHeight="1" x14ac:dyDescent="0.35"/>
    <row r="64" spans="11:21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6.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8" customHeight="1" x14ac:dyDescent="0.35"/>
    <row r="80" ht="16.5" customHeight="1" x14ac:dyDescent="0.35"/>
    <row r="81" ht="15.75" customHeight="1" x14ac:dyDescent="0.35"/>
    <row r="82" ht="18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6.5" customHeight="1" x14ac:dyDescent="0.35"/>
    <row r="88" ht="15.75" customHeight="1" x14ac:dyDescent="0.35"/>
    <row r="89" ht="15.75" customHeight="1" x14ac:dyDescent="0.35"/>
    <row r="90" ht="16.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6.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4">
    <mergeCell ref="S7:T7"/>
    <mergeCell ref="Z17:Z26"/>
    <mergeCell ref="C22:D22"/>
    <mergeCell ref="C23:E23"/>
  </mergeCells>
  <pageMargins left="0.7" right="0.7" top="0.75" bottom="0.75" header="0" footer="0"/>
  <pageSetup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AC1000"/>
  <sheetViews>
    <sheetView workbookViewId="0"/>
  </sheetViews>
  <sheetFormatPr defaultColWidth="14.453125" defaultRowHeight="15" customHeight="1" x14ac:dyDescent="0.35"/>
  <cols>
    <col min="1" max="1" width="3.08984375" customWidth="1"/>
    <col min="2" max="2" width="32.08984375" customWidth="1"/>
    <col min="3" max="3" width="12.7265625" customWidth="1"/>
    <col min="4" max="4" width="8.08984375" customWidth="1"/>
    <col min="5" max="5" width="77.7265625" customWidth="1"/>
    <col min="6" max="6" width="68.453125" customWidth="1"/>
    <col min="7" max="7" width="41.26953125" customWidth="1"/>
    <col min="8" max="11" width="30.81640625" customWidth="1"/>
    <col min="12" max="12" width="38.08984375" customWidth="1"/>
    <col min="13" max="13" width="29" customWidth="1"/>
    <col min="14" max="14" width="36.26953125" customWidth="1"/>
    <col min="15" max="15" width="14.81640625" customWidth="1"/>
    <col min="16" max="16" width="13.81640625" customWidth="1"/>
    <col min="17" max="18" width="12.26953125" customWidth="1"/>
    <col min="19" max="20" width="15.453125" customWidth="1"/>
    <col min="21" max="21" width="15.7265625" customWidth="1"/>
    <col min="22" max="22" width="17.81640625" customWidth="1"/>
    <col min="23" max="23" width="10.81640625" customWidth="1"/>
    <col min="24" max="24" width="15.7265625" customWidth="1"/>
    <col min="25" max="27" width="10.81640625" customWidth="1"/>
    <col min="28" max="28" width="15.453125" customWidth="1"/>
    <col min="29" max="29" width="17.453125" customWidth="1"/>
  </cols>
  <sheetData>
    <row r="3" spans="1:29" ht="14.5" x14ac:dyDescent="0.35">
      <c r="P3" s="8"/>
      <c r="Q3" s="8" t="s">
        <v>98</v>
      </c>
      <c r="R3" s="8"/>
      <c r="S3" s="82"/>
      <c r="T3" s="8"/>
      <c r="U3" s="8"/>
    </row>
    <row r="4" spans="1:29" ht="18" x14ac:dyDescent="0.4">
      <c r="A4" s="3"/>
      <c r="B4" s="4" t="s">
        <v>11</v>
      </c>
      <c r="C4" s="1" t="s">
        <v>99</v>
      </c>
      <c r="D4" s="83" t="s">
        <v>100</v>
      </c>
      <c r="E4" s="24" t="s">
        <v>101</v>
      </c>
      <c r="F4" s="24" t="s">
        <v>102</v>
      </c>
      <c r="G4" s="3" t="s">
        <v>103</v>
      </c>
      <c r="H4" s="3" t="s">
        <v>104</v>
      </c>
      <c r="I4" s="3" t="s">
        <v>105</v>
      </c>
      <c r="J4" s="3" t="s">
        <v>106</v>
      </c>
      <c r="K4" s="3" t="s">
        <v>107</v>
      </c>
      <c r="L4" s="3" t="s">
        <v>105</v>
      </c>
      <c r="M4" s="3" t="s">
        <v>108</v>
      </c>
      <c r="N4" s="3" t="s">
        <v>109</v>
      </c>
      <c r="O4" s="3" t="s">
        <v>110</v>
      </c>
      <c r="P4" s="7" t="s">
        <v>111</v>
      </c>
      <c r="Q4" s="7" t="s">
        <v>112</v>
      </c>
      <c r="R4" s="7" t="s">
        <v>113</v>
      </c>
      <c r="S4" s="7" t="s">
        <v>114</v>
      </c>
      <c r="T4" s="7" t="s">
        <v>115</v>
      </c>
      <c r="U4" s="7" t="s">
        <v>116</v>
      </c>
      <c r="V4" s="3" t="s">
        <v>117</v>
      </c>
      <c r="W4" s="3" t="s">
        <v>112</v>
      </c>
      <c r="X4" s="3" t="s">
        <v>114</v>
      </c>
      <c r="Y4" s="3" t="s">
        <v>116</v>
      </c>
    </row>
    <row r="5" spans="1:29" ht="15.5" x14ac:dyDescent="0.35">
      <c r="A5" s="3">
        <v>1</v>
      </c>
      <c r="B5" s="84" t="s">
        <v>16</v>
      </c>
      <c r="C5" s="30">
        <v>995</v>
      </c>
      <c r="D5" s="10">
        <v>4</v>
      </c>
      <c r="E5" s="63" t="s">
        <v>118</v>
      </c>
      <c r="F5" s="62" t="s">
        <v>119</v>
      </c>
      <c r="G5" s="45" t="s">
        <v>120</v>
      </c>
      <c r="H5" s="45"/>
      <c r="I5" s="45"/>
      <c r="J5" s="45"/>
      <c r="K5" s="45"/>
      <c r="L5" s="45" t="s">
        <v>121</v>
      </c>
      <c r="M5" s="85"/>
      <c r="N5" s="85"/>
      <c r="O5" s="55">
        <v>995</v>
      </c>
      <c r="P5" s="86">
        <v>10</v>
      </c>
      <c r="Q5" s="87">
        <f t="shared" ref="Q5:Q29" si="0">SUM(P5*O5)</f>
        <v>9950</v>
      </c>
      <c r="R5" s="87" t="e">
        <f>R6=SUM(#REF!)</f>
        <v>#REF!</v>
      </c>
      <c r="S5" s="87" t="e">
        <f>SUM(R5*P5)+#REF!</f>
        <v>#REF!</v>
      </c>
      <c r="T5" s="88"/>
      <c r="U5" s="89"/>
      <c r="V5" s="45"/>
      <c r="W5" s="45"/>
      <c r="X5" s="45"/>
      <c r="Y5" s="45"/>
      <c r="AA5" s="19"/>
      <c r="AB5" s="36"/>
      <c r="AC5" s="16"/>
    </row>
    <row r="6" spans="1:29" ht="36" customHeight="1" x14ac:dyDescent="0.35">
      <c r="A6" s="3">
        <v>2</v>
      </c>
      <c r="B6" s="90" t="s">
        <v>19</v>
      </c>
      <c r="C6" s="30">
        <v>225</v>
      </c>
      <c r="D6" s="10">
        <v>1</v>
      </c>
      <c r="E6" s="63" t="s">
        <v>122</v>
      </c>
      <c r="F6" s="62" t="s">
        <v>123</v>
      </c>
      <c r="G6" s="45" t="s">
        <v>124</v>
      </c>
      <c r="H6" s="85"/>
      <c r="I6" s="85"/>
      <c r="J6" s="85" t="s">
        <v>125</v>
      </c>
      <c r="K6" s="85"/>
      <c r="L6" s="85" t="s">
        <v>126</v>
      </c>
      <c r="M6" s="85"/>
      <c r="N6" s="85"/>
      <c r="O6" s="55">
        <v>225</v>
      </c>
      <c r="P6" s="86">
        <v>10</v>
      </c>
      <c r="Q6" s="87">
        <f t="shared" si="0"/>
        <v>2250</v>
      </c>
      <c r="R6" s="87"/>
      <c r="S6" s="87"/>
      <c r="T6" s="88"/>
      <c r="U6" s="89"/>
      <c r="V6" s="45"/>
      <c r="W6" s="45"/>
      <c r="X6" s="45"/>
      <c r="Y6" s="45"/>
      <c r="AA6" s="19" t="s">
        <v>36</v>
      </c>
      <c r="AB6" s="36"/>
      <c r="AC6" s="16" t="e">
        <f>SUM(#REF!/AE23)</f>
        <v>#REF!</v>
      </c>
    </row>
    <row r="7" spans="1:29" ht="15.5" x14ac:dyDescent="0.35">
      <c r="A7" s="3">
        <v>3</v>
      </c>
      <c r="B7" s="90" t="s">
        <v>23</v>
      </c>
      <c r="C7" s="30">
        <v>325</v>
      </c>
      <c r="D7" s="10">
        <v>1</v>
      </c>
      <c r="E7" s="63" t="s">
        <v>127</v>
      </c>
      <c r="F7" s="62" t="s">
        <v>128</v>
      </c>
      <c r="G7" s="45" t="s">
        <v>124</v>
      </c>
      <c r="H7" s="85"/>
      <c r="I7" s="85" t="s">
        <v>129</v>
      </c>
      <c r="J7" s="85" t="s">
        <v>130</v>
      </c>
      <c r="K7" s="85"/>
      <c r="L7" s="85" t="s">
        <v>131</v>
      </c>
      <c r="M7" s="85"/>
      <c r="N7" s="85"/>
      <c r="O7" s="55">
        <v>325</v>
      </c>
      <c r="P7" s="86">
        <v>15</v>
      </c>
      <c r="Q7" s="87">
        <f t="shared" si="0"/>
        <v>4875</v>
      </c>
      <c r="R7" s="87" t="e">
        <f>SUM(#REF!)</f>
        <v>#REF!</v>
      </c>
      <c r="S7" s="87"/>
      <c r="T7" s="88"/>
      <c r="U7" s="89"/>
      <c r="V7" s="45"/>
      <c r="W7" s="45"/>
      <c r="X7" s="45"/>
      <c r="Y7" s="45"/>
      <c r="AA7" s="39" t="s">
        <v>39</v>
      </c>
      <c r="AB7" s="39"/>
      <c r="AC7" s="40">
        <v>275</v>
      </c>
    </row>
    <row r="8" spans="1:29" ht="15.5" x14ac:dyDescent="0.35">
      <c r="A8" s="3">
        <v>4</v>
      </c>
      <c r="B8" s="90" t="s">
        <v>27</v>
      </c>
      <c r="C8" s="30">
        <v>395</v>
      </c>
      <c r="D8" s="10">
        <v>1</v>
      </c>
      <c r="E8" s="63" t="s">
        <v>132</v>
      </c>
      <c r="F8" s="62" t="s">
        <v>119</v>
      </c>
      <c r="G8" s="45" t="s">
        <v>124</v>
      </c>
      <c r="H8" s="85"/>
      <c r="I8" s="85" t="s">
        <v>129</v>
      </c>
      <c r="J8" s="85" t="s">
        <v>130</v>
      </c>
      <c r="K8" s="85"/>
      <c r="L8" s="85" t="s">
        <v>133</v>
      </c>
      <c r="M8" s="85"/>
      <c r="N8" s="85"/>
      <c r="O8" s="55">
        <v>395</v>
      </c>
      <c r="P8" s="86">
        <v>12</v>
      </c>
      <c r="Q8" s="87">
        <f t="shared" si="0"/>
        <v>4740</v>
      </c>
      <c r="R8" s="87" t="e">
        <f>SUM(#REF!)</f>
        <v>#REF!</v>
      </c>
      <c r="S8" s="87"/>
      <c r="T8" s="88"/>
      <c r="U8" s="89"/>
      <c r="V8" s="45"/>
      <c r="W8" s="45"/>
      <c r="X8" s="45"/>
      <c r="Y8" s="45"/>
      <c r="AA8" s="19"/>
      <c r="AB8" s="19"/>
      <c r="AC8" s="43"/>
    </row>
    <row r="9" spans="1:29" ht="29" x14ac:dyDescent="0.35">
      <c r="A9" s="3">
        <v>5</v>
      </c>
      <c r="B9" s="90" t="s">
        <v>29</v>
      </c>
      <c r="C9" s="30">
        <v>395</v>
      </c>
      <c r="D9" s="10">
        <v>1</v>
      </c>
      <c r="E9" s="63" t="s">
        <v>134</v>
      </c>
      <c r="F9" s="62" t="s">
        <v>119</v>
      </c>
      <c r="G9" s="45" t="s">
        <v>124</v>
      </c>
      <c r="H9" s="85"/>
      <c r="I9" s="85" t="s">
        <v>135</v>
      </c>
      <c r="J9" s="85" t="s">
        <v>136</v>
      </c>
      <c r="K9" s="85"/>
      <c r="L9" s="85" t="s">
        <v>137</v>
      </c>
      <c r="M9" s="85"/>
      <c r="N9" s="85"/>
      <c r="O9" s="55">
        <v>395</v>
      </c>
      <c r="P9" s="86">
        <v>12</v>
      </c>
      <c r="Q9" s="87">
        <f t="shared" si="0"/>
        <v>4740</v>
      </c>
      <c r="R9" s="87" t="e">
        <f>SUM(#REF!)</f>
        <v>#REF!</v>
      </c>
      <c r="S9" s="87"/>
      <c r="T9" s="88"/>
      <c r="U9" s="89"/>
      <c r="V9" s="45"/>
      <c r="W9" s="45"/>
      <c r="X9" s="45"/>
      <c r="Y9" s="45"/>
      <c r="AA9" s="19" t="s">
        <v>42</v>
      </c>
      <c r="AB9" s="36"/>
      <c r="AC9" s="46" t="e">
        <f>SUM(AC6*AC7)</f>
        <v>#REF!</v>
      </c>
    </row>
    <row r="10" spans="1:29" ht="15.5" x14ac:dyDescent="0.35">
      <c r="A10" s="3">
        <v>6</v>
      </c>
      <c r="B10" s="91" t="s">
        <v>32</v>
      </c>
      <c r="C10" s="30">
        <v>395</v>
      </c>
      <c r="D10" s="10">
        <v>3</v>
      </c>
      <c r="E10" s="63"/>
      <c r="F10" s="62"/>
      <c r="G10" s="85"/>
      <c r="H10" s="85"/>
      <c r="I10" s="85"/>
      <c r="J10" s="85"/>
      <c r="K10" s="85"/>
      <c r="L10" s="85"/>
      <c r="M10" s="85"/>
      <c r="N10" s="85"/>
      <c r="O10" s="92">
        <v>395</v>
      </c>
      <c r="P10" s="86">
        <v>12</v>
      </c>
      <c r="Q10" s="87">
        <f t="shared" si="0"/>
        <v>4740</v>
      </c>
      <c r="R10" s="87" t="e">
        <f>SUM(#REF!)</f>
        <v>#REF!</v>
      </c>
      <c r="S10" s="87"/>
      <c r="T10" s="88"/>
      <c r="U10" s="89"/>
      <c r="V10" s="45"/>
      <c r="W10" s="45"/>
      <c r="X10" s="45"/>
      <c r="Y10" s="45"/>
      <c r="AA10" s="3" t="s">
        <v>45</v>
      </c>
      <c r="AC10" s="14">
        <f>SUM(AJ40)</f>
        <v>0</v>
      </c>
    </row>
    <row r="11" spans="1:29" ht="15.5" x14ac:dyDescent="0.35">
      <c r="A11" s="3">
        <v>7</v>
      </c>
      <c r="B11" s="93" t="s">
        <v>37</v>
      </c>
      <c r="C11" s="30">
        <v>325</v>
      </c>
      <c r="D11" s="10">
        <v>2</v>
      </c>
      <c r="E11" s="63"/>
      <c r="F11" s="62"/>
      <c r="G11" s="85"/>
      <c r="H11" s="85"/>
      <c r="I11" s="85"/>
      <c r="J11" s="85"/>
      <c r="K11" s="85"/>
      <c r="L11" s="85"/>
      <c r="M11" s="85"/>
      <c r="N11" s="85"/>
      <c r="O11" s="55">
        <v>545</v>
      </c>
      <c r="P11" s="86">
        <v>8</v>
      </c>
      <c r="Q11" s="87">
        <f t="shared" si="0"/>
        <v>4360</v>
      </c>
      <c r="R11" s="87" t="e">
        <f>SUM(#REF!)</f>
        <v>#REF!</v>
      </c>
      <c r="S11" s="87"/>
      <c r="T11" s="88"/>
      <c r="U11" s="89"/>
      <c r="V11" s="45"/>
      <c r="W11" s="45"/>
      <c r="X11" s="45"/>
      <c r="Y11" s="45"/>
      <c r="AA11" s="19" t="s">
        <v>47</v>
      </c>
      <c r="AB11" s="47" t="e">
        <f>AC11/AC9*1</f>
        <v>#REF!</v>
      </c>
      <c r="AC11" s="48" t="e">
        <f>SUM(AC9-AJ40)</f>
        <v>#REF!</v>
      </c>
    </row>
    <row r="12" spans="1:29" ht="15.5" x14ac:dyDescent="0.35">
      <c r="A12" s="3">
        <v>8</v>
      </c>
      <c r="B12" s="94" t="s">
        <v>138</v>
      </c>
      <c r="C12" s="30">
        <v>545</v>
      </c>
      <c r="D12" s="10">
        <v>3</v>
      </c>
      <c r="E12" s="63"/>
      <c r="F12" s="62"/>
      <c r="G12" s="85"/>
      <c r="H12" s="85"/>
      <c r="I12" s="85"/>
      <c r="J12" s="85"/>
      <c r="K12" s="85"/>
      <c r="L12" s="85"/>
      <c r="M12" s="85"/>
      <c r="N12" s="85"/>
      <c r="O12" s="55">
        <v>225</v>
      </c>
      <c r="P12" s="86">
        <v>20</v>
      </c>
      <c r="Q12" s="87">
        <f t="shared" si="0"/>
        <v>4500</v>
      </c>
      <c r="R12" s="87" t="e">
        <f>SUM(#REF!)</f>
        <v>#REF!</v>
      </c>
      <c r="S12" s="87"/>
      <c r="T12" s="88"/>
      <c r="U12" s="89"/>
      <c r="V12" s="45"/>
      <c r="W12" s="45"/>
      <c r="X12" s="45"/>
      <c r="Y12" s="45"/>
    </row>
    <row r="13" spans="1:29" ht="15.5" x14ac:dyDescent="0.35">
      <c r="A13" s="3">
        <v>9</v>
      </c>
      <c r="B13" s="93" t="s">
        <v>41</v>
      </c>
      <c r="C13" s="30">
        <v>225</v>
      </c>
      <c r="D13" s="10">
        <v>2</v>
      </c>
      <c r="E13" s="63"/>
      <c r="F13" s="62"/>
      <c r="G13" s="85"/>
      <c r="H13" s="85"/>
      <c r="I13" s="85"/>
      <c r="J13" s="85"/>
      <c r="K13" s="85"/>
      <c r="L13" s="85"/>
      <c r="M13" s="85"/>
      <c r="N13" s="85"/>
      <c r="O13" s="55">
        <v>325</v>
      </c>
      <c r="P13" s="86">
        <v>14</v>
      </c>
      <c r="Q13" s="87">
        <f t="shared" si="0"/>
        <v>4550</v>
      </c>
      <c r="R13" s="87" t="e">
        <f>SUM(#REF!)</f>
        <v>#REF!</v>
      </c>
      <c r="S13" s="87"/>
      <c r="T13" s="88"/>
      <c r="U13" s="89"/>
      <c r="V13" s="45"/>
      <c r="W13" s="45"/>
      <c r="X13" s="45"/>
      <c r="Y13" s="45"/>
    </row>
    <row r="14" spans="1:29" ht="15.5" x14ac:dyDescent="0.35">
      <c r="A14" s="3">
        <v>10</v>
      </c>
      <c r="B14" s="94" t="s">
        <v>46</v>
      </c>
      <c r="C14" s="30">
        <v>595</v>
      </c>
      <c r="D14" s="10">
        <v>3</v>
      </c>
      <c r="E14" s="63"/>
      <c r="F14" s="62"/>
      <c r="G14" s="85"/>
      <c r="H14" s="85"/>
      <c r="I14" s="85"/>
      <c r="J14" s="85"/>
      <c r="K14" s="85"/>
      <c r="L14" s="85"/>
      <c r="M14" s="85"/>
      <c r="N14" s="85"/>
      <c r="O14" s="55">
        <v>595</v>
      </c>
      <c r="P14" s="86">
        <v>8</v>
      </c>
      <c r="Q14" s="87">
        <f t="shared" si="0"/>
        <v>4760</v>
      </c>
      <c r="R14" s="87" t="e">
        <f>SUM(#REF!)</f>
        <v>#REF!</v>
      </c>
      <c r="S14" s="87"/>
      <c r="T14" s="88"/>
      <c r="U14" s="89"/>
      <c r="V14" s="45"/>
      <c r="W14" s="45"/>
      <c r="X14" s="45"/>
      <c r="Y14" s="45"/>
    </row>
    <row r="15" spans="1:29" ht="15.5" x14ac:dyDescent="0.35">
      <c r="A15" s="3">
        <v>11</v>
      </c>
      <c r="B15" s="94" t="s">
        <v>48</v>
      </c>
      <c r="C15" s="30">
        <v>295</v>
      </c>
      <c r="D15" s="10">
        <v>3</v>
      </c>
      <c r="E15" s="63"/>
      <c r="F15" s="62"/>
      <c r="G15" s="85"/>
      <c r="H15" s="85"/>
      <c r="I15" s="85"/>
      <c r="J15" s="85"/>
      <c r="K15" s="85"/>
      <c r="L15" s="85"/>
      <c r="M15" s="85"/>
      <c r="N15" s="85"/>
      <c r="O15" s="55">
        <v>295</v>
      </c>
      <c r="P15" s="86">
        <v>15</v>
      </c>
      <c r="Q15" s="87">
        <f t="shared" si="0"/>
        <v>4425</v>
      </c>
      <c r="R15" s="87" t="e">
        <f>SUM(#REF!)</f>
        <v>#REF!</v>
      </c>
      <c r="S15" s="87"/>
      <c r="T15" s="88"/>
      <c r="U15" s="89"/>
      <c r="V15" s="45"/>
      <c r="W15" s="45"/>
      <c r="X15" s="45"/>
      <c r="Y15" s="45"/>
    </row>
    <row r="16" spans="1:29" ht="15.5" x14ac:dyDescent="0.35">
      <c r="A16" s="3">
        <v>12</v>
      </c>
      <c r="B16" s="95" t="s">
        <v>51</v>
      </c>
      <c r="C16" s="30">
        <v>595</v>
      </c>
      <c r="D16" s="10">
        <v>5</v>
      </c>
      <c r="E16" s="63"/>
      <c r="F16" s="62"/>
      <c r="G16" s="85"/>
      <c r="H16" s="85"/>
      <c r="I16" s="85"/>
      <c r="J16" s="85"/>
      <c r="K16" s="85"/>
      <c r="L16" s="85"/>
      <c r="M16" s="85"/>
      <c r="N16" s="85"/>
      <c r="O16" s="55">
        <v>595</v>
      </c>
      <c r="P16" s="86">
        <v>7</v>
      </c>
      <c r="Q16" s="87">
        <f t="shared" si="0"/>
        <v>4165</v>
      </c>
      <c r="R16" s="87" t="e">
        <f>SUM(#REF!)</f>
        <v>#REF!</v>
      </c>
      <c r="S16" s="87"/>
      <c r="T16" s="88"/>
      <c r="U16" s="89"/>
      <c r="V16" s="45"/>
      <c r="W16" s="45"/>
      <c r="X16" s="45"/>
      <c r="Y16" s="45"/>
    </row>
    <row r="17" spans="1:25" ht="15.5" x14ac:dyDescent="0.35">
      <c r="A17" s="3">
        <v>13</v>
      </c>
      <c r="B17" s="94" t="s">
        <v>53</v>
      </c>
      <c r="C17" s="30">
        <v>675</v>
      </c>
      <c r="D17" s="10">
        <v>3</v>
      </c>
      <c r="E17" s="63" t="s">
        <v>139</v>
      </c>
      <c r="F17" s="62" t="s">
        <v>119</v>
      </c>
      <c r="G17" s="85"/>
      <c r="H17" s="85"/>
      <c r="I17" s="85"/>
      <c r="J17" s="85"/>
      <c r="K17" s="85"/>
      <c r="L17" s="85"/>
      <c r="M17" s="85"/>
      <c r="N17" s="85"/>
      <c r="O17" s="55">
        <v>675</v>
      </c>
      <c r="P17" s="86">
        <v>7</v>
      </c>
      <c r="Q17" s="87">
        <f t="shared" si="0"/>
        <v>4725</v>
      </c>
      <c r="R17" s="87" t="e">
        <f>SUM(#REF!)</f>
        <v>#REF!</v>
      </c>
      <c r="S17" s="87"/>
      <c r="T17" s="88"/>
      <c r="U17" s="89"/>
      <c r="V17" s="45"/>
      <c r="W17" s="45"/>
      <c r="X17" s="45"/>
      <c r="Y17" s="45"/>
    </row>
    <row r="18" spans="1:25" ht="15.5" x14ac:dyDescent="0.35">
      <c r="A18" s="3">
        <v>14</v>
      </c>
      <c r="B18" s="93" t="s">
        <v>56</v>
      </c>
      <c r="C18" s="30">
        <v>875</v>
      </c>
      <c r="D18" s="10">
        <v>2</v>
      </c>
      <c r="E18" s="63"/>
      <c r="F18" s="62"/>
      <c r="G18" s="85"/>
      <c r="H18" s="85"/>
      <c r="I18" s="85"/>
      <c r="J18" s="85"/>
      <c r="K18" s="85"/>
      <c r="L18" s="85"/>
      <c r="M18" s="85"/>
      <c r="N18" s="85"/>
      <c r="O18" s="55">
        <v>875</v>
      </c>
      <c r="P18" s="86">
        <v>5</v>
      </c>
      <c r="Q18" s="87">
        <f t="shared" si="0"/>
        <v>4375</v>
      </c>
      <c r="R18" s="87" t="e">
        <f>SUM(#REF!)</f>
        <v>#REF!</v>
      </c>
      <c r="S18" s="87"/>
      <c r="T18" s="88"/>
      <c r="U18" s="89"/>
      <c r="V18" s="45"/>
      <c r="W18" s="45"/>
      <c r="X18" s="45"/>
      <c r="Y18" s="45"/>
    </row>
    <row r="19" spans="1:25" ht="15.5" x14ac:dyDescent="0.35">
      <c r="A19" s="3">
        <v>15</v>
      </c>
      <c r="B19" s="90" t="s">
        <v>59</v>
      </c>
      <c r="C19" s="30">
        <v>875</v>
      </c>
      <c r="D19" s="10">
        <v>1</v>
      </c>
      <c r="E19" s="63"/>
      <c r="F19" s="62"/>
      <c r="G19" s="85"/>
      <c r="H19" s="85"/>
      <c r="I19" s="85"/>
      <c r="J19" s="85"/>
      <c r="K19" s="85"/>
      <c r="L19" s="85"/>
      <c r="M19" s="85"/>
      <c r="N19" s="85"/>
      <c r="O19" s="55">
        <v>875</v>
      </c>
      <c r="P19" s="86">
        <v>5</v>
      </c>
      <c r="Q19" s="87">
        <f t="shared" si="0"/>
        <v>4375</v>
      </c>
      <c r="R19" s="87" t="e">
        <f>SUM(#REF!)</f>
        <v>#REF!</v>
      </c>
      <c r="S19" s="87"/>
      <c r="T19" s="88"/>
      <c r="U19" s="89"/>
      <c r="V19" s="45"/>
      <c r="W19" s="45"/>
      <c r="X19" s="45"/>
      <c r="Y19" s="45"/>
    </row>
    <row r="20" spans="1:25" ht="15.5" x14ac:dyDescent="0.35">
      <c r="A20" s="3">
        <v>16</v>
      </c>
      <c r="B20" s="93" t="s">
        <v>71</v>
      </c>
      <c r="C20" s="30">
        <v>495</v>
      </c>
      <c r="D20" s="10">
        <v>2</v>
      </c>
      <c r="E20" s="63"/>
      <c r="F20" s="62"/>
      <c r="G20" s="85"/>
      <c r="H20" s="85"/>
      <c r="I20" s="85"/>
      <c r="J20" s="85"/>
      <c r="K20" s="85"/>
      <c r="L20" s="85"/>
      <c r="M20" s="85"/>
      <c r="N20" s="85"/>
      <c r="O20" s="55">
        <v>495</v>
      </c>
      <c r="P20" s="86">
        <v>9</v>
      </c>
      <c r="Q20" s="87">
        <f t="shared" si="0"/>
        <v>4455</v>
      </c>
      <c r="R20" s="87" t="e">
        <f>SUM(#REF!)</f>
        <v>#REF!</v>
      </c>
      <c r="S20" s="87"/>
      <c r="T20" s="88"/>
      <c r="U20" s="89"/>
      <c r="V20" s="45"/>
      <c r="W20" s="45"/>
      <c r="X20" s="45"/>
      <c r="Y20" s="45"/>
    </row>
    <row r="21" spans="1:25" ht="15.75" customHeight="1" x14ac:dyDescent="0.35">
      <c r="A21" s="3">
        <v>17</v>
      </c>
      <c r="B21" s="93" t="s">
        <v>74</v>
      </c>
      <c r="C21" s="30">
        <v>225</v>
      </c>
      <c r="D21" s="10">
        <v>2</v>
      </c>
      <c r="E21" s="63"/>
      <c r="F21" s="62"/>
      <c r="G21" s="85"/>
      <c r="H21" s="85"/>
      <c r="I21" s="85"/>
      <c r="J21" s="85"/>
      <c r="K21" s="85"/>
      <c r="L21" s="85"/>
      <c r="M21" s="85"/>
      <c r="N21" s="85"/>
      <c r="O21" s="55">
        <v>225</v>
      </c>
      <c r="P21" s="86">
        <v>20</v>
      </c>
      <c r="Q21" s="87">
        <f t="shared" si="0"/>
        <v>4500</v>
      </c>
      <c r="R21" s="87" t="e">
        <f>SUM(#REF!)</f>
        <v>#REF!</v>
      </c>
      <c r="S21" s="87"/>
      <c r="T21" s="88"/>
      <c r="U21" s="89"/>
      <c r="V21" s="45"/>
      <c r="W21" s="45"/>
      <c r="X21" s="45"/>
      <c r="Y21" s="45"/>
    </row>
    <row r="22" spans="1:25" ht="15.75" customHeight="1" x14ac:dyDescent="0.35">
      <c r="A22" s="3">
        <v>18</v>
      </c>
      <c r="B22" s="90" t="s">
        <v>77</v>
      </c>
      <c r="C22" s="30">
        <v>495</v>
      </c>
      <c r="D22" s="10">
        <v>1</v>
      </c>
      <c r="E22" s="63"/>
      <c r="F22" s="62"/>
      <c r="G22" s="85"/>
      <c r="H22" s="85"/>
      <c r="I22" s="85"/>
      <c r="J22" s="85"/>
      <c r="K22" s="85"/>
      <c r="L22" s="85"/>
      <c r="M22" s="85"/>
      <c r="N22" s="85"/>
      <c r="O22" s="55">
        <v>495</v>
      </c>
      <c r="P22" s="86">
        <v>9</v>
      </c>
      <c r="Q22" s="87">
        <f t="shared" si="0"/>
        <v>4455</v>
      </c>
      <c r="R22" s="87" t="e">
        <f>SUM(#REF!)</f>
        <v>#REF!</v>
      </c>
      <c r="S22" s="87"/>
      <c r="T22" s="88"/>
      <c r="U22" s="89"/>
      <c r="V22" s="45"/>
      <c r="W22" s="45"/>
      <c r="X22" s="45"/>
      <c r="Y22" s="45"/>
    </row>
    <row r="23" spans="1:25" ht="15.75" customHeight="1" x14ac:dyDescent="0.35">
      <c r="A23" s="3">
        <v>19</v>
      </c>
      <c r="B23" s="93" t="s">
        <v>79</v>
      </c>
      <c r="C23" s="30">
        <v>495</v>
      </c>
      <c r="D23" s="10">
        <v>2</v>
      </c>
      <c r="E23" s="63"/>
      <c r="F23" s="62"/>
      <c r="G23" s="85"/>
      <c r="H23" s="85"/>
      <c r="I23" s="85"/>
      <c r="J23" s="85"/>
      <c r="K23" s="85"/>
      <c r="L23" s="85"/>
      <c r="M23" s="85"/>
      <c r="N23" s="85"/>
      <c r="O23" s="55">
        <v>495</v>
      </c>
      <c r="P23" s="86">
        <v>9</v>
      </c>
      <c r="Q23" s="87">
        <f t="shared" si="0"/>
        <v>4455</v>
      </c>
      <c r="R23" s="87" t="e">
        <f>SUM(#REF!)</f>
        <v>#REF!</v>
      </c>
      <c r="S23" s="87"/>
      <c r="T23" s="88"/>
      <c r="U23" s="89"/>
      <c r="V23" s="45"/>
      <c r="W23" s="45"/>
      <c r="X23" s="45"/>
      <c r="Y23" s="45"/>
    </row>
    <row r="24" spans="1:25" ht="15.75" customHeight="1" x14ac:dyDescent="0.35">
      <c r="A24" s="3">
        <v>20</v>
      </c>
      <c r="B24" s="90" t="s">
        <v>81</v>
      </c>
      <c r="C24" s="30">
        <v>225</v>
      </c>
      <c r="D24" s="10">
        <v>1</v>
      </c>
      <c r="E24" s="63"/>
      <c r="F24" s="62"/>
      <c r="G24" s="85"/>
      <c r="H24" s="85"/>
      <c r="I24" s="85"/>
      <c r="J24" s="85"/>
      <c r="K24" s="85"/>
      <c r="L24" s="85"/>
      <c r="M24" s="85"/>
      <c r="N24" s="85"/>
      <c r="O24" s="55">
        <v>225</v>
      </c>
      <c r="P24" s="86">
        <v>20</v>
      </c>
      <c r="Q24" s="87">
        <f t="shared" si="0"/>
        <v>4500</v>
      </c>
      <c r="R24" s="87" t="e">
        <f>SUM(#REF!)</f>
        <v>#REF!</v>
      </c>
      <c r="S24" s="87"/>
      <c r="T24" s="88"/>
      <c r="U24" s="89"/>
      <c r="V24" s="45"/>
      <c r="W24" s="45"/>
      <c r="X24" s="45"/>
      <c r="Y24" s="45"/>
    </row>
    <row r="25" spans="1:25" ht="15.75" customHeight="1" x14ac:dyDescent="0.35">
      <c r="A25" s="3">
        <v>21</v>
      </c>
      <c r="B25" s="90" t="s">
        <v>83</v>
      </c>
      <c r="C25" s="30">
        <v>495</v>
      </c>
      <c r="D25" s="10">
        <v>1</v>
      </c>
      <c r="E25" s="63"/>
      <c r="F25" s="62"/>
      <c r="G25" s="85"/>
      <c r="H25" s="85"/>
      <c r="I25" s="85"/>
      <c r="J25" s="85"/>
      <c r="K25" s="85"/>
      <c r="L25" s="85"/>
      <c r="M25" s="85"/>
      <c r="N25" s="85"/>
      <c r="O25" s="55">
        <v>495</v>
      </c>
      <c r="P25" s="86">
        <v>10</v>
      </c>
      <c r="Q25" s="87">
        <f t="shared" si="0"/>
        <v>4950</v>
      </c>
      <c r="R25" s="87" t="e">
        <f>SUM(#REF!)</f>
        <v>#REF!</v>
      </c>
      <c r="S25" s="87"/>
      <c r="T25" s="88"/>
      <c r="U25" s="89"/>
      <c r="V25" s="45"/>
      <c r="W25" s="45"/>
      <c r="X25" s="45"/>
      <c r="Y25" s="45"/>
    </row>
    <row r="26" spans="1:25" ht="15.75" customHeight="1" x14ac:dyDescent="0.35">
      <c r="A26" s="3">
        <v>22</v>
      </c>
      <c r="B26" s="93" t="s">
        <v>85</v>
      </c>
      <c r="C26" s="30">
        <v>725</v>
      </c>
      <c r="D26" s="10">
        <v>2</v>
      </c>
      <c r="E26" s="63"/>
      <c r="F26" s="62"/>
      <c r="G26" s="85"/>
      <c r="H26" s="85"/>
      <c r="I26" s="85"/>
      <c r="J26" s="85"/>
      <c r="K26" s="85"/>
      <c r="L26" s="85"/>
      <c r="M26" s="85"/>
      <c r="N26" s="85"/>
      <c r="O26" s="55">
        <v>725</v>
      </c>
      <c r="P26" s="86">
        <v>6</v>
      </c>
      <c r="Q26" s="87">
        <f t="shared" si="0"/>
        <v>4350</v>
      </c>
      <c r="R26" s="87" t="e">
        <f>SUM(#REF!)</f>
        <v>#REF!</v>
      </c>
      <c r="S26" s="87"/>
      <c r="T26" s="88"/>
      <c r="U26" s="89"/>
      <c r="V26" s="45"/>
      <c r="W26" s="45"/>
      <c r="X26" s="45"/>
      <c r="Y26" s="45"/>
    </row>
    <row r="27" spans="1:25" ht="15.75" customHeight="1" x14ac:dyDescent="0.35">
      <c r="A27" s="3">
        <v>23</v>
      </c>
      <c r="B27" s="90" t="s">
        <v>86</v>
      </c>
      <c r="C27" s="30">
        <v>395</v>
      </c>
      <c r="D27" s="10">
        <v>1</v>
      </c>
      <c r="E27" s="63"/>
      <c r="F27" s="62"/>
      <c r="G27" s="85"/>
      <c r="H27" s="85"/>
      <c r="I27" s="85"/>
      <c r="J27" s="85"/>
      <c r="K27" s="85"/>
      <c r="L27" s="85"/>
      <c r="M27" s="85"/>
      <c r="N27" s="85"/>
      <c r="O27" s="55">
        <v>395</v>
      </c>
      <c r="P27" s="86">
        <v>12</v>
      </c>
      <c r="Q27" s="87">
        <f t="shared" si="0"/>
        <v>4740</v>
      </c>
      <c r="R27" s="87" t="e">
        <f>SUM(#REF!)</f>
        <v>#REF!</v>
      </c>
      <c r="S27" s="87"/>
      <c r="T27" s="88"/>
      <c r="U27" s="89"/>
      <c r="V27" s="45"/>
      <c r="W27" s="45"/>
      <c r="X27" s="45"/>
      <c r="Y27" s="45"/>
    </row>
    <row r="28" spans="1:25" ht="15.75" customHeight="1" x14ac:dyDescent="0.35">
      <c r="A28" s="3">
        <v>24</v>
      </c>
      <c r="B28" s="90" t="s">
        <v>89</v>
      </c>
      <c r="C28" s="30">
        <v>595</v>
      </c>
      <c r="D28" s="10">
        <v>1</v>
      </c>
      <c r="E28" s="63"/>
      <c r="F28" s="62"/>
      <c r="G28" s="85"/>
      <c r="H28" s="85"/>
      <c r="I28" s="85"/>
      <c r="J28" s="85"/>
      <c r="K28" s="85"/>
      <c r="L28" s="85"/>
      <c r="M28" s="85"/>
      <c r="N28" s="85"/>
      <c r="O28" s="55">
        <v>595</v>
      </c>
      <c r="P28" s="86">
        <v>8</v>
      </c>
      <c r="Q28" s="87">
        <f t="shared" si="0"/>
        <v>4760</v>
      </c>
      <c r="R28" s="87" t="e">
        <f>SUM(#REF!)</f>
        <v>#REF!</v>
      </c>
      <c r="S28" s="87"/>
      <c r="T28" s="88"/>
      <c r="U28" s="89"/>
      <c r="V28" s="45"/>
      <c r="W28" s="45"/>
      <c r="X28" s="45"/>
      <c r="Y28" s="45"/>
    </row>
    <row r="29" spans="1:25" ht="15.75" customHeight="1" x14ac:dyDescent="0.35">
      <c r="A29" s="3">
        <v>25</v>
      </c>
      <c r="B29" s="93" t="s">
        <v>90</v>
      </c>
      <c r="C29" s="30">
        <v>595</v>
      </c>
      <c r="D29" s="10">
        <v>2</v>
      </c>
      <c r="E29" s="63"/>
      <c r="F29" s="62"/>
      <c r="G29" s="45"/>
      <c r="H29" s="85"/>
      <c r="I29" s="85"/>
      <c r="J29" s="85"/>
      <c r="K29" s="85"/>
      <c r="L29" s="85"/>
      <c r="M29" s="85"/>
      <c r="N29" s="85"/>
      <c r="O29" s="55">
        <v>595</v>
      </c>
      <c r="P29" s="86">
        <v>8</v>
      </c>
      <c r="Q29" s="87">
        <f t="shared" si="0"/>
        <v>4760</v>
      </c>
      <c r="R29" s="87" t="e">
        <f>SUM(#REF!)</f>
        <v>#REF!</v>
      </c>
      <c r="S29" s="87"/>
      <c r="T29" s="88"/>
      <c r="U29" s="89"/>
      <c r="V29" s="45"/>
      <c r="W29" s="45"/>
      <c r="X29" s="45"/>
      <c r="Y29" s="45"/>
    </row>
    <row r="30" spans="1:25" ht="15.75" customHeight="1" x14ac:dyDescent="0.35">
      <c r="A30" s="3">
        <v>26</v>
      </c>
      <c r="C30" s="6"/>
      <c r="D30" s="10"/>
      <c r="Q30" s="87"/>
      <c r="R30" s="87"/>
      <c r="S30" s="87"/>
    </row>
    <row r="31" spans="1:25" ht="15.75" customHeight="1" x14ac:dyDescent="0.35">
      <c r="A31" s="3">
        <v>27</v>
      </c>
      <c r="C31" s="6"/>
      <c r="D31" s="10"/>
      <c r="Q31" s="87"/>
      <c r="R31" s="87"/>
      <c r="S31" s="87"/>
    </row>
    <row r="32" spans="1:25" ht="15.75" customHeight="1" x14ac:dyDescent="0.35">
      <c r="A32" s="3">
        <v>28</v>
      </c>
      <c r="B32" s="62"/>
      <c r="C32" s="33"/>
      <c r="D32" s="96"/>
      <c r="Q32" s="87"/>
      <c r="R32" s="87"/>
      <c r="S32" s="87"/>
    </row>
    <row r="33" spans="1:25" ht="15.75" customHeight="1" x14ac:dyDescent="0.35">
      <c r="A33" s="3">
        <v>29</v>
      </c>
      <c r="B33" s="62"/>
      <c r="C33" s="33"/>
      <c r="D33" s="96"/>
      <c r="E33" s="63"/>
      <c r="F33" s="62"/>
      <c r="G33" s="45"/>
      <c r="H33" s="45"/>
      <c r="I33" s="45"/>
      <c r="J33" s="45"/>
      <c r="K33" s="45"/>
      <c r="L33" s="45"/>
      <c r="M33" s="45"/>
      <c r="N33" s="45"/>
      <c r="O33" s="97"/>
      <c r="P33" s="86"/>
      <c r="Q33" s="87"/>
      <c r="R33" s="87"/>
      <c r="S33" s="87"/>
      <c r="T33" s="88"/>
      <c r="U33" s="89"/>
      <c r="V33" s="45"/>
      <c r="W33" s="45"/>
      <c r="X33" s="45"/>
      <c r="Y33" s="45"/>
    </row>
    <row r="34" spans="1:25" ht="15.75" customHeight="1" x14ac:dyDescent="0.35">
      <c r="A34" s="3">
        <v>30</v>
      </c>
      <c r="B34" s="95"/>
      <c r="C34" s="30"/>
      <c r="E34" s="63"/>
      <c r="F34" s="62"/>
      <c r="G34" s="45"/>
      <c r="H34" s="45"/>
      <c r="I34" s="45"/>
      <c r="J34" s="45"/>
      <c r="K34" s="45"/>
      <c r="L34" s="45"/>
      <c r="M34" s="45"/>
      <c r="N34" s="45"/>
      <c r="O34" s="98"/>
      <c r="P34" s="86"/>
      <c r="Q34" s="87"/>
      <c r="R34" s="87"/>
      <c r="S34" s="87"/>
      <c r="T34" s="88"/>
      <c r="U34" s="89"/>
      <c r="V34" s="45"/>
      <c r="W34" s="45"/>
      <c r="X34" s="45"/>
      <c r="Y34" s="45"/>
    </row>
    <row r="35" spans="1:25" ht="15.75" customHeight="1" x14ac:dyDescent="0.35">
      <c r="A35" s="3">
        <v>31</v>
      </c>
      <c r="B35" s="95"/>
      <c r="C35" s="30"/>
      <c r="E35" s="63"/>
      <c r="F35" s="62"/>
      <c r="G35" s="45"/>
      <c r="H35" s="45"/>
      <c r="I35" s="45"/>
      <c r="J35" s="45"/>
      <c r="K35" s="45"/>
      <c r="L35" s="45"/>
      <c r="M35" s="45"/>
      <c r="N35" s="45"/>
      <c r="O35" s="98"/>
      <c r="P35" s="86"/>
      <c r="Q35" s="87"/>
      <c r="R35" s="87"/>
      <c r="S35" s="87"/>
      <c r="T35" s="88"/>
      <c r="U35" s="89"/>
      <c r="V35" s="45"/>
      <c r="W35" s="45"/>
      <c r="X35" s="45"/>
      <c r="Y35" s="45"/>
    </row>
    <row r="36" spans="1:25" ht="15.75" customHeight="1" x14ac:dyDescent="0.35">
      <c r="A36" s="3">
        <v>32</v>
      </c>
      <c r="B36" s="62"/>
      <c r="C36" s="33"/>
      <c r="D36" s="10"/>
      <c r="E36" s="63"/>
      <c r="F36" s="62"/>
      <c r="G36" s="45"/>
      <c r="H36" s="45"/>
      <c r="I36" s="45"/>
      <c r="J36" s="45"/>
      <c r="K36" s="45"/>
      <c r="L36" s="45"/>
      <c r="M36" s="45"/>
      <c r="N36" s="45"/>
      <c r="O36" s="97"/>
      <c r="P36" s="86"/>
      <c r="Q36" s="87"/>
      <c r="R36" s="87"/>
      <c r="S36" s="87"/>
      <c r="T36" s="88"/>
      <c r="U36" s="89"/>
      <c r="V36" s="45"/>
      <c r="W36" s="45"/>
      <c r="X36" s="45"/>
      <c r="Y36" s="45"/>
    </row>
    <row r="37" spans="1:25" ht="15.75" customHeight="1" x14ac:dyDescent="0.35">
      <c r="A37" s="3">
        <v>33</v>
      </c>
      <c r="B37" s="95"/>
      <c r="C37" s="30"/>
      <c r="D37" s="10"/>
      <c r="E37" s="63"/>
      <c r="F37" s="62"/>
      <c r="G37" s="45"/>
      <c r="H37" s="45"/>
      <c r="I37" s="45"/>
      <c r="J37" s="45"/>
      <c r="K37" s="45"/>
      <c r="L37" s="45"/>
      <c r="M37" s="45"/>
      <c r="N37" s="45"/>
      <c r="O37" s="97"/>
      <c r="P37" s="86"/>
      <c r="Q37" s="87"/>
      <c r="R37" s="87"/>
      <c r="S37" s="87"/>
      <c r="T37" s="88"/>
      <c r="U37" s="89"/>
      <c r="V37" s="45"/>
      <c r="W37" s="45"/>
      <c r="X37" s="45"/>
      <c r="Y37" s="45"/>
    </row>
    <row r="38" spans="1:25" ht="15.75" customHeight="1" x14ac:dyDescent="0.35">
      <c r="B38" s="90" t="s">
        <v>140</v>
      </c>
      <c r="C38" s="30">
        <f>SUM(C5:C31)</f>
        <v>12475</v>
      </c>
      <c r="D38" s="6"/>
      <c r="E38" s="63"/>
      <c r="F38" s="62"/>
      <c r="G38" s="45"/>
      <c r="H38" s="45"/>
      <c r="I38" s="45"/>
      <c r="J38" s="45"/>
      <c r="K38" s="45"/>
      <c r="L38" s="45"/>
      <c r="M38" s="45"/>
      <c r="N38" s="45"/>
      <c r="O38" s="55"/>
      <c r="P38" s="86">
        <v>20</v>
      </c>
      <c r="Q38" s="87"/>
      <c r="R38" s="87"/>
      <c r="S38" s="87"/>
      <c r="T38" s="88"/>
      <c r="U38" s="89"/>
      <c r="V38" s="45" t="s">
        <v>141</v>
      </c>
      <c r="W38" s="45"/>
      <c r="X38" s="45"/>
      <c r="Y38" s="45"/>
    </row>
    <row r="39" spans="1:25" ht="15.75" customHeight="1" x14ac:dyDescent="0.35">
      <c r="B39" s="90" t="s">
        <v>142</v>
      </c>
      <c r="C39" s="6"/>
      <c r="D39" s="10">
        <v>0.5</v>
      </c>
      <c r="E39" s="63" t="s">
        <v>143</v>
      </c>
      <c r="F39" s="62" t="s">
        <v>144</v>
      </c>
      <c r="G39" s="45"/>
      <c r="H39" s="45"/>
      <c r="I39" s="45"/>
      <c r="J39" s="45"/>
      <c r="K39" s="45"/>
      <c r="L39" s="45"/>
      <c r="M39" s="45"/>
      <c r="N39" s="45"/>
      <c r="O39" s="55"/>
      <c r="P39" s="86">
        <v>20</v>
      </c>
      <c r="Q39" s="87"/>
      <c r="R39" s="87"/>
      <c r="S39" s="87"/>
      <c r="T39" s="88"/>
      <c r="U39" s="89"/>
      <c r="V39" s="45" t="s">
        <v>141</v>
      </c>
      <c r="W39" s="45"/>
      <c r="X39" s="45"/>
      <c r="Y39" s="45"/>
    </row>
    <row r="40" spans="1:25" ht="15.75" customHeight="1" x14ac:dyDescent="0.35">
      <c r="B40" s="45"/>
      <c r="C40" s="99"/>
      <c r="D40" s="10">
        <v>0.5</v>
      </c>
      <c r="E40" s="45"/>
      <c r="F40" s="62"/>
      <c r="G40" s="45"/>
      <c r="H40" s="45"/>
      <c r="I40" s="45"/>
      <c r="J40" s="45"/>
      <c r="K40" s="45"/>
      <c r="L40" s="45"/>
      <c r="M40" s="45"/>
      <c r="N40" s="45"/>
      <c r="O40" s="100"/>
      <c r="P40" s="86"/>
      <c r="Q40" s="87"/>
      <c r="R40" s="87"/>
      <c r="S40" s="87"/>
      <c r="T40" s="88"/>
      <c r="U40" s="89"/>
      <c r="V40" s="45"/>
      <c r="W40" s="45"/>
      <c r="X40" s="45"/>
      <c r="Y40" s="45"/>
    </row>
    <row r="41" spans="1:25" ht="15.75" customHeight="1" x14ac:dyDescent="0.35">
      <c r="B41" s="5"/>
      <c r="C41" s="5"/>
      <c r="D41" s="5"/>
      <c r="E41" s="45"/>
      <c r="F41" s="62"/>
      <c r="G41" s="45"/>
      <c r="H41" s="45"/>
      <c r="I41" s="45"/>
      <c r="J41" s="45"/>
      <c r="K41" s="45"/>
      <c r="L41" s="45"/>
      <c r="M41" s="45"/>
      <c r="N41" s="45"/>
      <c r="O41" s="55"/>
      <c r="P41" s="86"/>
      <c r="Q41" s="87"/>
      <c r="R41" s="87"/>
      <c r="S41" s="87"/>
      <c r="T41" s="88"/>
      <c r="U41" s="89"/>
      <c r="V41" s="45"/>
      <c r="W41" s="45"/>
      <c r="X41" s="45"/>
      <c r="Y41" s="45"/>
    </row>
    <row r="42" spans="1:25" ht="15.75" customHeight="1" x14ac:dyDescent="0.35">
      <c r="A42" s="3"/>
      <c r="B42" s="3"/>
      <c r="C42" s="3"/>
      <c r="D42" s="3"/>
      <c r="G42" s="45"/>
      <c r="H42" s="45"/>
      <c r="I42" s="45"/>
      <c r="J42" s="45"/>
      <c r="K42" s="45"/>
      <c r="L42" s="45"/>
      <c r="M42" s="45"/>
      <c r="N42" s="45"/>
      <c r="O42" s="75">
        <f t="shared" ref="O42:P42" si="1">SUM(O5:O29)</f>
        <v>12475</v>
      </c>
      <c r="P42" s="45">
        <f t="shared" si="1"/>
        <v>271</v>
      </c>
      <c r="Q42" s="101">
        <f>SUM(Q5:Q41)</f>
        <v>117455</v>
      </c>
      <c r="R42" s="20"/>
      <c r="S42" s="102"/>
      <c r="T42" s="103">
        <f>SUM(T5:T29)</f>
        <v>0</v>
      </c>
      <c r="U42" s="104" t="e">
        <f>AVERAGE(U5:U29)</f>
        <v>#DIV/0!</v>
      </c>
      <c r="V42" s="45"/>
      <c r="W42" s="45"/>
      <c r="X42" s="45"/>
      <c r="Y42" s="45"/>
    </row>
    <row r="43" spans="1:25" ht="15.75" customHeight="1" x14ac:dyDescent="0.35">
      <c r="A43" s="3"/>
      <c r="B43" s="3"/>
      <c r="C43" s="3"/>
      <c r="D43" s="3"/>
      <c r="L43" s="3"/>
    </row>
    <row r="44" spans="1:25" ht="15.75" customHeight="1" x14ac:dyDescent="0.35"/>
    <row r="45" spans="1:25" ht="15.75" customHeight="1" x14ac:dyDescent="0.35"/>
    <row r="46" spans="1:25" ht="15.75" customHeight="1" x14ac:dyDescent="0.35"/>
    <row r="47" spans="1:25" ht="15.75" customHeight="1" x14ac:dyDescent="0.35"/>
    <row r="48" spans="1:25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landscape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4:N1000"/>
  <sheetViews>
    <sheetView workbookViewId="0"/>
  </sheetViews>
  <sheetFormatPr defaultColWidth="14.453125" defaultRowHeight="15" customHeight="1" x14ac:dyDescent="0.35"/>
  <cols>
    <col min="1" max="1" width="10.81640625" customWidth="1"/>
    <col min="2" max="2" width="39.81640625" customWidth="1"/>
    <col min="3" max="4" width="37.81640625" customWidth="1"/>
    <col min="5" max="5" width="40.08984375" customWidth="1"/>
    <col min="6" max="6" width="36.08984375" customWidth="1"/>
    <col min="7" max="7" width="31.26953125" customWidth="1"/>
    <col min="8" max="26" width="10.81640625" customWidth="1"/>
  </cols>
  <sheetData>
    <row r="4" spans="2:14" ht="14.5" x14ac:dyDescent="0.35">
      <c r="B4" s="24" t="s">
        <v>145</v>
      </c>
    </row>
    <row r="5" spans="2:14" ht="14.5" x14ac:dyDescent="0.35">
      <c r="B5" s="45" t="s">
        <v>146</v>
      </c>
      <c r="C5" s="45" t="s">
        <v>147</v>
      </c>
      <c r="D5" s="45" t="s">
        <v>148</v>
      </c>
      <c r="E5" s="45" t="s">
        <v>149</v>
      </c>
      <c r="F5" s="45" t="s">
        <v>150</v>
      </c>
      <c r="G5" s="45" t="s">
        <v>151</v>
      </c>
      <c r="H5" s="45"/>
      <c r="I5" s="45"/>
      <c r="J5" s="45"/>
      <c r="K5" s="45"/>
      <c r="L5" s="45"/>
      <c r="M5" s="45"/>
      <c r="N5" s="45"/>
    </row>
    <row r="6" spans="2:14" ht="14.5" x14ac:dyDescent="0.35">
      <c r="B6" s="85" t="s">
        <v>152</v>
      </c>
      <c r="C6" s="45"/>
      <c r="D6" s="85"/>
      <c r="E6" s="45"/>
      <c r="F6" s="45"/>
      <c r="G6" s="45"/>
      <c r="H6" s="45"/>
      <c r="I6" s="45"/>
      <c r="J6" s="45"/>
      <c r="K6" s="45"/>
      <c r="L6" s="45"/>
      <c r="M6" s="45"/>
      <c r="N6" s="45"/>
    </row>
    <row r="7" spans="2:14" ht="14.5" x14ac:dyDescent="0.35">
      <c r="B7" s="85" t="s">
        <v>153</v>
      </c>
      <c r="C7" s="8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</row>
    <row r="8" spans="2:14" ht="14.5" x14ac:dyDescent="0.35">
      <c r="B8" s="45"/>
      <c r="C8" s="45"/>
      <c r="D8" s="85"/>
      <c r="E8" s="45"/>
      <c r="F8" s="45"/>
      <c r="G8" s="45"/>
      <c r="H8" s="45"/>
      <c r="I8" s="45"/>
      <c r="J8" s="45"/>
      <c r="K8" s="45"/>
      <c r="L8" s="45"/>
      <c r="M8" s="45"/>
      <c r="N8" s="45"/>
    </row>
    <row r="9" spans="2:14" ht="14.5" x14ac:dyDescent="0.35"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</row>
    <row r="10" spans="2:14" ht="14.5" x14ac:dyDescent="0.35"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</row>
    <row r="11" spans="2:14" ht="14.5" x14ac:dyDescent="0.35"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</row>
    <row r="13" spans="2:14" ht="14.5" x14ac:dyDescent="0.35">
      <c r="B13" s="24" t="s">
        <v>2</v>
      </c>
    </row>
    <row r="14" spans="2:14" ht="14.5" x14ac:dyDescent="0.35">
      <c r="B14" s="45" t="s">
        <v>146</v>
      </c>
      <c r="C14" s="45" t="s">
        <v>147</v>
      </c>
      <c r="D14" s="45" t="s">
        <v>148</v>
      </c>
      <c r="E14" s="45" t="s">
        <v>149</v>
      </c>
      <c r="F14" s="45" t="s">
        <v>150</v>
      </c>
      <c r="G14" s="45" t="s">
        <v>151</v>
      </c>
      <c r="H14" s="45"/>
      <c r="I14" s="45"/>
      <c r="J14" s="45"/>
      <c r="K14" s="45"/>
      <c r="L14" s="45"/>
      <c r="M14" s="45"/>
      <c r="N14" s="45"/>
    </row>
    <row r="15" spans="2:14" ht="14.5" x14ac:dyDescent="0.35">
      <c r="B15" s="45"/>
      <c r="C15" s="85"/>
      <c r="D15" s="85"/>
      <c r="E15" s="45"/>
      <c r="F15" s="45"/>
      <c r="G15" s="45"/>
      <c r="H15" s="45"/>
      <c r="I15" s="45"/>
      <c r="J15" s="45"/>
      <c r="K15" s="45"/>
      <c r="L15" s="45"/>
      <c r="M15" s="45"/>
      <c r="N15" s="45"/>
    </row>
    <row r="16" spans="2:14" ht="14.5" x14ac:dyDescent="0.35">
      <c r="B16" s="45"/>
      <c r="C16" s="85"/>
      <c r="D16" s="85"/>
      <c r="E16" s="45"/>
      <c r="F16" s="45"/>
      <c r="G16" s="45"/>
      <c r="H16" s="45"/>
      <c r="I16" s="45"/>
      <c r="J16" s="45"/>
      <c r="K16" s="45"/>
      <c r="L16" s="45"/>
      <c r="M16" s="45"/>
      <c r="N16" s="45"/>
    </row>
    <row r="17" spans="2:14" ht="14.5" x14ac:dyDescent="0.35"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</row>
    <row r="18" spans="2:14" ht="14.5" x14ac:dyDescent="0.35"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</row>
    <row r="19" spans="2:14" ht="14.5" x14ac:dyDescent="0.35"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</row>
    <row r="21" spans="2:14" ht="15.75" customHeight="1" x14ac:dyDescent="0.35">
      <c r="B21" s="24" t="s">
        <v>154</v>
      </c>
    </row>
    <row r="22" spans="2:14" ht="15.75" customHeight="1" x14ac:dyDescent="0.35">
      <c r="B22" s="45" t="s">
        <v>146</v>
      </c>
      <c r="C22" s="45" t="s">
        <v>147</v>
      </c>
      <c r="D22" s="45" t="s">
        <v>148</v>
      </c>
      <c r="E22" s="45" t="s">
        <v>149</v>
      </c>
      <c r="F22" s="45" t="s">
        <v>150</v>
      </c>
      <c r="G22" s="45" t="s">
        <v>151</v>
      </c>
      <c r="H22" s="45"/>
      <c r="I22" s="45"/>
      <c r="J22" s="45"/>
      <c r="K22" s="45"/>
      <c r="L22" s="45"/>
      <c r="M22" s="45"/>
      <c r="N22" s="45"/>
    </row>
    <row r="23" spans="2:14" ht="15.75" customHeight="1" x14ac:dyDescent="0.35">
      <c r="B23" s="45"/>
      <c r="C23" s="85"/>
      <c r="D23" s="85"/>
      <c r="E23" s="45"/>
      <c r="F23" s="45"/>
      <c r="G23" s="45"/>
      <c r="H23" s="45"/>
      <c r="I23" s="45"/>
      <c r="J23" s="45"/>
      <c r="K23" s="45"/>
      <c r="L23" s="45"/>
      <c r="M23" s="45"/>
      <c r="N23" s="45"/>
    </row>
    <row r="24" spans="2:14" ht="15.75" customHeight="1" x14ac:dyDescent="0.35"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</row>
    <row r="25" spans="2:14" ht="15.75" customHeight="1" x14ac:dyDescent="0.35"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</row>
    <row r="26" spans="2:14" ht="15.75" customHeight="1" x14ac:dyDescent="0.35"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</row>
    <row r="27" spans="2:14" ht="15.75" customHeight="1" x14ac:dyDescent="0.35"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</row>
    <row r="28" spans="2:14" ht="15.75" customHeight="1" x14ac:dyDescent="0.35"/>
    <row r="29" spans="2:14" ht="15.75" customHeight="1" x14ac:dyDescent="0.35">
      <c r="B29" s="24" t="s">
        <v>155</v>
      </c>
    </row>
    <row r="30" spans="2:14" ht="15.75" customHeight="1" x14ac:dyDescent="0.35">
      <c r="B30" s="45" t="s">
        <v>146</v>
      </c>
      <c r="C30" s="45" t="s">
        <v>147</v>
      </c>
      <c r="D30" s="45" t="s">
        <v>148</v>
      </c>
      <c r="E30" s="45" t="s">
        <v>149</v>
      </c>
      <c r="F30" s="45" t="s">
        <v>150</v>
      </c>
      <c r="G30" s="45" t="s">
        <v>151</v>
      </c>
      <c r="H30" s="45"/>
      <c r="I30" s="45"/>
      <c r="J30" s="45"/>
      <c r="K30" s="45"/>
      <c r="L30" s="45"/>
      <c r="M30" s="45"/>
      <c r="N30" s="45"/>
    </row>
    <row r="31" spans="2:14" ht="15.75" customHeight="1" x14ac:dyDescent="0.35"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</row>
    <row r="32" spans="2:14" ht="15.75" customHeight="1" x14ac:dyDescent="0.35"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</row>
    <row r="33" spans="2:14" ht="15.75" customHeight="1" x14ac:dyDescent="0.35"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</row>
    <row r="34" spans="2:14" ht="15.75" customHeight="1" x14ac:dyDescent="0.35"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</row>
    <row r="35" spans="2:14" ht="15.75" customHeight="1" x14ac:dyDescent="0.35"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</row>
    <row r="36" spans="2:14" ht="15.75" customHeight="1" x14ac:dyDescent="0.35"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7" spans="2:14" ht="15.75" customHeight="1" x14ac:dyDescent="0.35"/>
    <row r="38" spans="2:14" ht="15.75" customHeight="1" x14ac:dyDescent="0.35"/>
    <row r="39" spans="2:14" ht="15.75" customHeight="1" x14ac:dyDescent="0.35">
      <c r="B39" s="24" t="s">
        <v>3</v>
      </c>
    </row>
    <row r="40" spans="2:14" ht="15.75" customHeight="1" x14ac:dyDescent="0.35">
      <c r="B40" s="45" t="s">
        <v>146</v>
      </c>
      <c r="C40" s="45" t="s">
        <v>147</v>
      </c>
      <c r="D40" s="45" t="s">
        <v>148</v>
      </c>
      <c r="E40" s="45" t="s">
        <v>149</v>
      </c>
      <c r="F40" s="45" t="s">
        <v>150</v>
      </c>
      <c r="G40" s="45" t="s">
        <v>151</v>
      </c>
      <c r="H40" s="45"/>
      <c r="I40" s="45"/>
      <c r="J40" s="45"/>
      <c r="K40" s="45"/>
      <c r="L40" s="45"/>
      <c r="M40" s="45"/>
      <c r="N40" s="45"/>
    </row>
    <row r="41" spans="2:14" ht="15.75" customHeight="1" x14ac:dyDescent="0.35"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</row>
    <row r="42" spans="2:14" ht="15.75" customHeight="1" x14ac:dyDescent="0.35"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</row>
    <row r="43" spans="2:14" ht="15.75" customHeight="1" x14ac:dyDescent="0.35"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</row>
    <row r="44" spans="2:14" ht="15.75" customHeight="1" x14ac:dyDescent="0.35"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</row>
    <row r="45" spans="2:14" ht="15.75" customHeight="1" x14ac:dyDescent="0.35"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</row>
    <row r="46" spans="2:14" ht="15.75" customHeight="1" x14ac:dyDescent="0.35"/>
    <row r="47" spans="2:14" ht="15.75" customHeight="1" x14ac:dyDescent="0.35"/>
    <row r="48" spans="2:14" ht="15.75" customHeight="1" x14ac:dyDescent="0.35">
      <c r="B48" s="24" t="s">
        <v>156</v>
      </c>
    </row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000"/>
  <sheetViews>
    <sheetView workbookViewId="0"/>
  </sheetViews>
  <sheetFormatPr defaultColWidth="14.453125" defaultRowHeight="15" customHeight="1" x14ac:dyDescent="0.35"/>
  <cols>
    <col min="1" max="1" width="10.81640625" customWidth="1"/>
    <col min="2" max="2" width="32" customWidth="1"/>
    <col min="3" max="3" width="31.26953125" customWidth="1"/>
    <col min="4" max="4" width="45.7265625" customWidth="1"/>
    <col min="5" max="5" width="47.81640625" customWidth="1"/>
    <col min="6" max="6" width="41" customWidth="1"/>
    <col min="7" max="7" width="33" customWidth="1"/>
    <col min="8" max="8" width="35.7265625" customWidth="1"/>
    <col min="9" max="9" width="44" customWidth="1"/>
    <col min="10" max="26" width="10.81640625" customWidth="1"/>
  </cols>
  <sheetData>
    <row r="1" spans="1:9" ht="15.5" x14ac:dyDescent="0.35">
      <c r="A1" s="15"/>
      <c r="B1" s="15"/>
      <c r="C1" s="15"/>
      <c r="D1" s="15"/>
      <c r="E1" s="15"/>
      <c r="F1" s="15"/>
      <c r="G1" s="15"/>
      <c r="H1" s="15"/>
      <c r="I1" s="106"/>
    </row>
    <row r="2" spans="1:9" ht="21" x14ac:dyDescent="0.35">
      <c r="A2" s="15"/>
      <c r="B2" s="107">
        <v>45415</v>
      </c>
      <c r="C2" s="107">
        <v>45416</v>
      </c>
      <c r="D2" s="107">
        <v>45417</v>
      </c>
      <c r="E2" s="107">
        <v>45418</v>
      </c>
      <c r="F2" s="107">
        <v>45419</v>
      </c>
      <c r="G2" s="107">
        <v>45420</v>
      </c>
      <c r="H2" s="107">
        <v>45421</v>
      </c>
      <c r="I2" s="108">
        <v>45422</v>
      </c>
    </row>
    <row r="3" spans="1:9" ht="20" x14ac:dyDescent="0.35">
      <c r="A3" s="109" t="s">
        <v>159</v>
      </c>
      <c r="B3" s="110" t="s">
        <v>160</v>
      </c>
      <c r="C3" s="111" t="s">
        <v>161</v>
      </c>
      <c r="D3" s="112" t="s">
        <v>162</v>
      </c>
      <c r="E3" s="112" t="s">
        <v>163</v>
      </c>
      <c r="F3" s="112" t="s">
        <v>164</v>
      </c>
      <c r="G3" s="112" t="s">
        <v>165</v>
      </c>
      <c r="H3" s="112" t="s">
        <v>166</v>
      </c>
      <c r="I3" s="111" t="s">
        <v>160</v>
      </c>
    </row>
    <row r="4" spans="1:9" ht="15.5" x14ac:dyDescent="0.35">
      <c r="A4" s="113"/>
      <c r="B4" s="113"/>
      <c r="C4" s="113"/>
      <c r="D4" s="113"/>
      <c r="E4" s="113"/>
      <c r="F4" s="113"/>
      <c r="G4" s="113"/>
      <c r="H4" s="113"/>
      <c r="I4" s="114"/>
    </row>
    <row r="5" spans="1:9" ht="15.5" x14ac:dyDescent="0.35">
      <c r="A5" s="115">
        <v>0.25</v>
      </c>
      <c r="B5" s="116"/>
      <c r="C5" s="113"/>
      <c r="D5" s="113" t="s">
        <v>167</v>
      </c>
      <c r="E5" s="116"/>
      <c r="F5" s="116"/>
      <c r="G5" s="116"/>
      <c r="H5" s="116"/>
      <c r="I5" s="116"/>
    </row>
    <row r="6" spans="1:9" ht="15.5" x14ac:dyDescent="0.35">
      <c r="A6" s="117"/>
      <c r="B6" s="116"/>
      <c r="C6" s="113"/>
      <c r="D6" s="116"/>
      <c r="E6" s="116"/>
      <c r="F6" s="116"/>
      <c r="G6" s="116"/>
      <c r="H6" s="116"/>
      <c r="I6" s="116"/>
    </row>
    <row r="7" spans="1:9" ht="15.5" x14ac:dyDescent="0.35">
      <c r="A7" s="115">
        <v>0.33333333333333331</v>
      </c>
      <c r="B7" s="116"/>
      <c r="C7" s="113" t="s">
        <v>168</v>
      </c>
      <c r="D7" s="118" t="s">
        <v>19</v>
      </c>
      <c r="E7" s="119" t="s">
        <v>23</v>
      </c>
      <c r="F7" s="119" t="s">
        <v>27</v>
      </c>
      <c r="G7" s="119" t="s">
        <v>169</v>
      </c>
      <c r="H7" s="120" t="s">
        <v>37</v>
      </c>
      <c r="I7" s="114" t="s">
        <v>170</v>
      </c>
    </row>
    <row r="8" spans="1:9" ht="15.5" x14ac:dyDescent="0.35">
      <c r="A8" s="113"/>
      <c r="B8" s="116"/>
      <c r="C8" s="113" t="s">
        <v>167</v>
      </c>
      <c r="D8" s="121" t="s">
        <v>171</v>
      </c>
      <c r="E8" s="122" t="s">
        <v>172</v>
      </c>
      <c r="F8" s="122" t="s">
        <v>172</v>
      </c>
      <c r="G8" s="123" t="s">
        <v>37</v>
      </c>
      <c r="H8" s="124" t="s">
        <v>171</v>
      </c>
      <c r="I8" s="114" t="s">
        <v>173</v>
      </c>
    </row>
    <row r="9" spans="1:9" ht="15.5" x14ac:dyDescent="0.35">
      <c r="A9" s="113"/>
      <c r="B9" s="116"/>
      <c r="C9" s="113"/>
      <c r="D9" s="125" t="s">
        <v>174</v>
      </c>
      <c r="E9" s="124" t="s">
        <v>171</v>
      </c>
      <c r="F9" s="124" t="s">
        <v>175</v>
      </c>
      <c r="G9" s="124" t="s">
        <v>171</v>
      </c>
      <c r="H9" s="124" t="s">
        <v>176</v>
      </c>
      <c r="I9" s="114"/>
    </row>
    <row r="10" spans="1:9" ht="15.5" x14ac:dyDescent="0.35">
      <c r="A10" s="113"/>
      <c r="B10" s="113"/>
      <c r="D10" s="125" t="s">
        <v>46</v>
      </c>
      <c r="E10" s="126" t="s">
        <v>174</v>
      </c>
      <c r="F10" s="126" t="s">
        <v>46</v>
      </c>
      <c r="G10" s="124" t="s">
        <v>176</v>
      </c>
      <c r="H10" s="127" t="s">
        <v>48</v>
      </c>
      <c r="I10" s="114" t="s">
        <v>177</v>
      </c>
    </row>
    <row r="11" spans="1:9" ht="15.5" x14ac:dyDescent="0.35">
      <c r="A11" s="113"/>
      <c r="B11" s="113"/>
      <c r="C11" s="113"/>
      <c r="D11" s="128" t="s">
        <v>178</v>
      </c>
      <c r="E11" s="126" t="s">
        <v>46</v>
      </c>
      <c r="F11" s="125" t="s">
        <v>81</v>
      </c>
      <c r="G11" s="127" t="s">
        <v>48</v>
      </c>
      <c r="H11" s="129" t="s">
        <v>179</v>
      </c>
      <c r="I11" s="114"/>
    </row>
    <row r="12" spans="1:9" ht="15.5" x14ac:dyDescent="0.35">
      <c r="A12" s="113"/>
      <c r="B12" s="113"/>
      <c r="C12" s="113"/>
      <c r="D12" s="130" t="s">
        <v>51</v>
      </c>
      <c r="E12" s="127" t="s">
        <v>178</v>
      </c>
      <c r="F12" s="131" t="s">
        <v>178</v>
      </c>
      <c r="G12" s="129" t="s">
        <v>179</v>
      </c>
      <c r="H12" s="129" t="s">
        <v>180</v>
      </c>
      <c r="I12" s="114"/>
    </row>
    <row r="13" spans="1:9" ht="15.5" x14ac:dyDescent="0.35">
      <c r="A13" s="113">
        <v>1200</v>
      </c>
      <c r="B13" s="113" t="s">
        <v>181</v>
      </c>
      <c r="C13" s="113"/>
      <c r="D13" s="132" t="s">
        <v>179</v>
      </c>
      <c r="E13" s="133" t="s">
        <v>51</v>
      </c>
      <c r="F13" s="134" t="s">
        <v>51</v>
      </c>
      <c r="G13" s="129" t="s">
        <v>180</v>
      </c>
      <c r="H13" s="135" t="s">
        <v>182</v>
      </c>
      <c r="I13" s="114"/>
    </row>
    <row r="14" spans="1:9" ht="15.5" x14ac:dyDescent="0.35">
      <c r="A14" s="113"/>
      <c r="C14" s="113"/>
      <c r="D14" s="132" t="s">
        <v>183</v>
      </c>
      <c r="E14" s="129" t="s">
        <v>179</v>
      </c>
      <c r="F14" s="129" t="s">
        <v>179</v>
      </c>
      <c r="G14" s="129" t="s">
        <v>182</v>
      </c>
      <c r="H14" s="132" t="s">
        <v>74</v>
      </c>
      <c r="I14" s="114"/>
    </row>
    <row r="15" spans="1:9" ht="15.5" x14ac:dyDescent="0.35">
      <c r="A15" s="113"/>
      <c r="C15" s="113"/>
      <c r="D15" s="132" t="s">
        <v>182</v>
      </c>
      <c r="E15" s="129" t="s">
        <v>183</v>
      </c>
      <c r="F15" s="129" t="s">
        <v>180</v>
      </c>
      <c r="G15" s="132" t="s">
        <v>184</v>
      </c>
      <c r="H15" s="132" t="s">
        <v>184</v>
      </c>
      <c r="I15" s="114"/>
    </row>
    <row r="16" spans="1:9" ht="15.5" x14ac:dyDescent="0.35">
      <c r="A16" s="113">
        <v>1300</v>
      </c>
      <c r="B16" s="113" t="s">
        <v>185</v>
      </c>
      <c r="C16" s="113"/>
      <c r="D16" s="132" t="s">
        <v>186</v>
      </c>
      <c r="E16" s="135" t="s">
        <v>182</v>
      </c>
      <c r="F16" s="135" t="s">
        <v>182</v>
      </c>
      <c r="G16" s="132" t="s">
        <v>74</v>
      </c>
      <c r="H16" s="129" t="s">
        <v>187</v>
      </c>
      <c r="I16" s="114"/>
    </row>
    <row r="17" spans="1:10" ht="15.5" x14ac:dyDescent="0.35">
      <c r="A17" s="113"/>
      <c r="B17" s="113" t="s">
        <v>188</v>
      </c>
      <c r="C17" s="113"/>
      <c r="D17" s="132" t="s">
        <v>71</v>
      </c>
      <c r="E17" s="129" t="s">
        <v>189</v>
      </c>
      <c r="F17" s="132" t="s">
        <v>77</v>
      </c>
      <c r="G17" s="129" t="s">
        <v>187</v>
      </c>
      <c r="H17" s="136"/>
      <c r="I17" s="114"/>
    </row>
    <row r="18" spans="1:10" ht="15.5" x14ac:dyDescent="0.35">
      <c r="A18" s="113"/>
      <c r="B18" s="113" t="s">
        <v>190</v>
      </c>
      <c r="C18" s="113"/>
      <c r="D18" s="132" t="s">
        <v>189</v>
      </c>
      <c r="E18" s="132" t="s">
        <v>77</v>
      </c>
      <c r="F18" s="132" t="s">
        <v>71</v>
      </c>
      <c r="G18" s="136"/>
      <c r="H18" s="137"/>
      <c r="I18" s="114"/>
    </row>
    <row r="19" spans="1:10" ht="15.5" x14ac:dyDescent="0.35">
      <c r="A19" s="113"/>
      <c r="B19" s="113" t="s">
        <v>191</v>
      </c>
      <c r="C19" s="113"/>
      <c r="D19" s="132"/>
      <c r="E19" s="132" t="s">
        <v>71</v>
      </c>
      <c r="F19" s="136"/>
      <c r="G19" s="138"/>
      <c r="H19" s="137"/>
      <c r="I19" s="114"/>
    </row>
    <row r="20" spans="1:10" ht="15.5" x14ac:dyDescent="0.35">
      <c r="A20" s="113"/>
      <c r="C20" s="113"/>
      <c r="D20" s="139"/>
      <c r="E20" s="140"/>
      <c r="F20" s="140"/>
      <c r="G20" s="139"/>
      <c r="H20" s="139"/>
      <c r="I20" s="114"/>
    </row>
    <row r="21" spans="1:10" ht="15.75" customHeight="1" x14ac:dyDescent="0.35">
      <c r="A21" s="113"/>
      <c r="C21" s="113"/>
      <c r="D21" s="139"/>
      <c r="E21" s="139"/>
      <c r="F21" s="139"/>
      <c r="G21" s="139"/>
      <c r="H21" s="139"/>
      <c r="I21" s="114"/>
    </row>
    <row r="22" spans="1:10" ht="15.75" customHeight="1" x14ac:dyDescent="0.35">
      <c r="A22" s="113"/>
      <c r="C22" s="113"/>
      <c r="D22" s="139"/>
      <c r="E22" s="140"/>
      <c r="F22" s="139"/>
      <c r="G22" s="139"/>
      <c r="H22" s="141"/>
      <c r="I22" s="114"/>
    </row>
    <row r="23" spans="1:10" ht="15.75" customHeight="1" x14ac:dyDescent="0.35">
      <c r="A23" s="113"/>
      <c r="B23" s="113"/>
      <c r="C23" s="113"/>
      <c r="D23" s="142" t="s">
        <v>192</v>
      </c>
      <c r="E23" s="143" t="s">
        <v>192</v>
      </c>
      <c r="F23" s="142" t="s">
        <v>193</v>
      </c>
      <c r="G23" s="142" t="s">
        <v>194</v>
      </c>
      <c r="H23" s="144" t="s">
        <v>195</v>
      </c>
      <c r="I23" s="144" t="s">
        <v>195</v>
      </c>
    </row>
    <row r="24" spans="1:10" ht="15.75" customHeight="1" x14ac:dyDescent="0.35">
      <c r="A24" s="113">
        <v>1800</v>
      </c>
      <c r="B24" s="113"/>
      <c r="C24" s="113"/>
      <c r="D24" s="145" t="s">
        <v>196</v>
      </c>
      <c r="E24" s="145" t="s">
        <v>197</v>
      </c>
      <c r="F24" s="145" t="s">
        <v>198</v>
      </c>
      <c r="G24" s="145" t="s">
        <v>199</v>
      </c>
      <c r="H24" s="146"/>
      <c r="I24" s="147" t="s">
        <v>200</v>
      </c>
    </row>
    <row r="25" spans="1:10" ht="15.75" customHeight="1" x14ac:dyDescent="0.35">
      <c r="A25" s="113">
        <v>1900</v>
      </c>
      <c r="B25" s="113" t="s">
        <v>201</v>
      </c>
      <c r="C25" s="113" t="s">
        <v>201</v>
      </c>
      <c r="D25" s="145" t="s">
        <v>202</v>
      </c>
      <c r="E25" s="145" t="s">
        <v>203</v>
      </c>
      <c r="F25" s="139"/>
      <c r="G25" s="139"/>
      <c r="H25" s="148"/>
      <c r="I25" s="147" t="s">
        <v>204</v>
      </c>
    </row>
    <row r="26" spans="1:10" ht="15.75" customHeight="1" x14ac:dyDescent="0.35">
      <c r="A26" s="113"/>
      <c r="B26" s="113"/>
      <c r="C26" s="113"/>
      <c r="D26" s="139"/>
      <c r="E26" s="145" t="s">
        <v>205</v>
      </c>
      <c r="F26" s="139"/>
      <c r="G26" s="139"/>
      <c r="H26" s="149"/>
      <c r="I26" s="147" t="s">
        <v>206</v>
      </c>
      <c r="J26" s="150"/>
    </row>
    <row r="27" spans="1:10" ht="15.75" customHeight="1" x14ac:dyDescent="0.35">
      <c r="A27" s="113"/>
      <c r="B27" s="113"/>
      <c r="C27" s="113"/>
      <c r="D27" s="139"/>
      <c r="E27" s="145" t="s">
        <v>207</v>
      </c>
      <c r="F27" s="139"/>
      <c r="G27" s="139"/>
      <c r="H27" s="151"/>
      <c r="I27" s="152" t="s">
        <v>208</v>
      </c>
    </row>
    <row r="28" spans="1:10" ht="15.75" customHeight="1" x14ac:dyDescent="0.35">
      <c r="A28" s="113"/>
      <c r="B28" s="113"/>
      <c r="C28" s="113"/>
      <c r="D28" s="139"/>
      <c r="E28" s="145" t="s">
        <v>209</v>
      </c>
      <c r="F28" s="139"/>
      <c r="G28" s="139"/>
      <c r="H28" s="153"/>
      <c r="I28" s="152" t="s">
        <v>210</v>
      </c>
    </row>
    <row r="29" spans="1:10" ht="15.75" customHeight="1" x14ac:dyDescent="0.35">
      <c r="A29" s="113"/>
      <c r="B29" s="113"/>
      <c r="C29" s="113"/>
      <c r="D29" s="139"/>
      <c r="E29" s="145" t="s">
        <v>211</v>
      </c>
      <c r="F29" s="139"/>
      <c r="G29" s="139"/>
      <c r="H29" s="154"/>
      <c r="I29" s="152" t="s">
        <v>212</v>
      </c>
    </row>
    <row r="30" spans="1:10" ht="15.75" customHeight="1" x14ac:dyDescent="0.35">
      <c r="A30" s="116"/>
      <c r="B30" s="116"/>
      <c r="C30" s="113"/>
      <c r="D30" s="139"/>
      <c r="E30" s="155"/>
      <c r="F30" s="139"/>
      <c r="G30" s="139"/>
      <c r="H30" s="156"/>
      <c r="I30" s="157" t="s">
        <v>213</v>
      </c>
    </row>
    <row r="31" spans="1:10" ht="15.75" customHeight="1" x14ac:dyDescent="0.35">
      <c r="A31" s="116"/>
      <c r="B31" s="116"/>
      <c r="C31" s="113"/>
      <c r="D31" s="139"/>
      <c r="E31" s="139"/>
      <c r="F31" s="139"/>
      <c r="G31" s="139"/>
      <c r="H31" s="158"/>
      <c r="I31" s="114"/>
    </row>
    <row r="32" spans="1:10" ht="15.75" customHeight="1" x14ac:dyDescent="0.35">
      <c r="A32" s="116"/>
      <c r="B32" s="116"/>
      <c r="C32" s="113"/>
      <c r="D32" s="139"/>
      <c r="E32" s="139"/>
      <c r="F32" s="139"/>
      <c r="G32" s="139"/>
      <c r="H32" s="139"/>
      <c r="I32" s="114"/>
    </row>
    <row r="33" spans="1:9" ht="15.75" customHeight="1" x14ac:dyDescent="0.35">
      <c r="A33" s="116"/>
      <c r="B33" s="116"/>
      <c r="C33" s="113"/>
      <c r="D33" s="139"/>
      <c r="E33" s="139"/>
      <c r="F33" s="139"/>
      <c r="G33" s="139"/>
      <c r="H33" s="139"/>
      <c r="I33" s="114"/>
    </row>
    <row r="34" spans="1:9" ht="15.75" customHeight="1" x14ac:dyDescent="0.35">
      <c r="A34" s="159"/>
      <c r="B34" s="159"/>
      <c r="C34" s="160"/>
      <c r="D34" s="159"/>
      <c r="E34" s="159"/>
      <c r="F34" s="159"/>
      <c r="G34" s="159"/>
      <c r="H34" s="159"/>
      <c r="I34" s="161"/>
    </row>
    <row r="35" spans="1:9" ht="15.75" customHeight="1" x14ac:dyDescent="0.35">
      <c r="A35" s="162"/>
      <c r="B35" s="162"/>
      <c r="C35" s="162"/>
      <c r="D35" s="162"/>
      <c r="E35" s="162"/>
      <c r="F35" s="162"/>
      <c r="G35" s="162"/>
      <c r="H35" s="162"/>
      <c r="I35" s="163"/>
    </row>
    <row r="36" spans="1:9" ht="15.75" customHeight="1" x14ac:dyDescent="0.35"/>
    <row r="37" spans="1:9" ht="15.75" customHeight="1" x14ac:dyDescent="0.35"/>
    <row r="38" spans="1:9" ht="15.75" customHeight="1" x14ac:dyDescent="0.35"/>
    <row r="39" spans="1:9" ht="15.75" customHeight="1" x14ac:dyDescent="0.35"/>
    <row r="40" spans="1:9" ht="15.75" customHeight="1" x14ac:dyDescent="0.35"/>
    <row r="41" spans="1:9" ht="15.75" customHeight="1" x14ac:dyDescent="0.35"/>
    <row r="42" spans="1:9" ht="15.75" customHeight="1" x14ac:dyDescent="0.35"/>
    <row r="43" spans="1:9" ht="15.75" customHeight="1" x14ac:dyDescent="0.35"/>
    <row r="44" spans="1:9" ht="15.75" customHeight="1" x14ac:dyDescent="0.35"/>
    <row r="45" spans="1:9" ht="15.75" customHeight="1" x14ac:dyDescent="0.35"/>
    <row r="46" spans="1:9" ht="15.75" customHeight="1" x14ac:dyDescent="0.35"/>
    <row r="47" spans="1:9" ht="15.75" customHeight="1" x14ac:dyDescent="0.35"/>
    <row r="48" spans="1:9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portrait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S1000"/>
  <sheetViews>
    <sheetView tabSelected="1" zoomScale="70" zoomScaleNormal="70" workbookViewId="0">
      <pane xSplit="9" topLeftCell="J1" activePane="topRight" state="frozen"/>
      <selection pane="topRight" activeCell="J11" sqref="J11"/>
    </sheetView>
  </sheetViews>
  <sheetFormatPr defaultColWidth="14.453125" defaultRowHeight="15" customHeight="1" x14ac:dyDescent="0.35"/>
  <cols>
    <col min="1" max="1" width="5" hidden="1" customWidth="1"/>
    <col min="2" max="2" width="4.81640625" hidden="1" customWidth="1"/>
    <col min="3" max="3" width="17" hidden="1" customWidth="1"/>
    <col min="4" max="4" width="12.81640625" hidden="1" customWidth="1"/>
    <col min="5" max="8" width="14" hidden="1" customWidth="1"/>
    <col min="9" max="9" width="14.6328125" customWidth="1"/>
    <col min="10" max="10" width="54.36328125" customWidth="1"/>
    <col min="11" max="11" width="13.54296875" customWidth="1"/>
    <col min="12" max="12" width="9.7265625" customWidth="1"/>
    <col min="13" max="13" width="3.26953125" customWidth="1"/>
    <col min="14" max="14" width="14.453125" customWidth="1"/>
    <col min="15" max="15" width="23.81640625" customWidth="1"/>
    <col min="16" max="16" width="5.08984375" customWidth="1"/>
    <col min="17" max="17" width="26.54296875" customWidth="1"/>
    <col min="18" max="18" width="6.08984375" customWidth="1"/>
    <col min="19" max="19" width="23.54296875" customWidth="1"/>
    <col min="20" max="20" width="13.453125" customWidth="1"/>
    <col min="21" max="21" width="23.08984375" customWidth="1"/>
    <col min="22" max="22" width="4.81640625" customWidth="1"/>
    <col min="23" max="25" width="30.26953125" customWidth="1"/>
    <col min="26" max="26" width="13.453125" customWidth="1"/>
    <col min="27" max="28" width="30.26953125" customWidth="1"/>
    <col min="29" max="29" width="30.26953125" hidden="1" customWidth="1"/>
    <col min="30" max="30" width="5.54296875" hidden="1" customWidth="1"/>
    <col min="31" max="31" width="21.54296875" customWidth="1"/>
    <col min="32" max="32" width="13.453125" customWidth="1"/>
    <col min="33" max="33" width="26.54296875" customWidth="1"/>
    <col min="34" max="34" width="6" customWidth="1"/>
    <col min="35" max="35" width="27.26953125" customWidth="1"/>
    <col min="36" max="36" width="6" customWidth="1"/>
    <col min="37" max="37" width="22.7265625" customWidth="1"/>
    <col min="38" max="38" width="13.453125" customWidth="1"/>
    <col min="39" max="39" width="25.81640625" customWidth="1"/>
    <col min="40" max="40" width="6.08984375" customWidth="1"/>
    <col min="41" max="41" width="30.08984375" customWidth="1"/>
    <col min="42" max="42" width="6" customWidth="1"/>
    <col min="43" max="43" width="21.26953125" customWidth="1"/>
    <col min="44" max="44" width="13.453125" customWidth="1"/>
    <col min="45" max="45" width="5.26953125" customWidth="1"/>
  </cols>
  <sheetData>
    <row r="1" spans="1:45" ht="41.25" customHeight="1" x14ac:dyDescent="0.35">
      <c r="A1" s="23"/>
      <c r="B1" s="23"/>
      <c r="C1" s="348" t="s">
        <v>217</v>
      </c>
      <c r="D1" s="349"/>
      <c r="E1" s="349"/>
      <c r="F1" s="349"/>
      <c r="G1" s="349"/>
      <c r="H1" s="349"/>
      <c r="I1" s="340"/>
      <c r="J1" s="170" t="s">
        <v>218</v>
      </c>
      <c r="K1" s="171"/>
      <c r="L1" s="172"/>
      <c r="M1" s="173"/>
      <c r="N1" s="165"/>
      <c r="O1" s="350" t="s">
        <v>219</v>
      </c>
      <c r="P1" s="351"/>
      <c r="Q1" s="351"/>
      <c r="R1" s="351"/>
      <c r="S1" s="352"/>
      <c r="T1" s="174"/>
      <c r="U1" s="175"/>
      <c r="V1" s="174" t="s">
        <v>220</v>
      </c>
      <c r="W1" s="174" t="s">
        <v>221</v>
      </c>
      <c r="X1" s="174"/>
      <c r="Y1" s="170"/>
      <c r="Z1" s="174"/>
      <c r="AA1" s="175"/>
      <c r="AB1" s="174" t="s">
        <v>222</v>
      </c>
      <c r="AC1" s="174" t="s">
        <v>222</v>
      </c>
      <c r="AD1" s="174"/>
      <c r="AE1" s="174"/>
      <c r="AF1" s="174"/>
      <c r="AG1" s="175"/>
      <c r="AH1" s="174"/>
      <c r="AI1" s="174" t="s">
        <v>223</v>
      </c>
      <c r="AJ1" s="174"/>
      <c r="AK1" s="170"/>
      <c r="AL1" s="174"/>
      <c r="AM1" s="175"/>
      <c r="AN1" s="174"/>
      <c r="AO1" s="174" t="s">
        <v>224</v>
      </c>
      <c r="AP1" s="174"/>
      <c r="AQ1" s="176"/>
      <c r="AR1" s="174"/>
    </row>
    <row r="2" spans="1:45" ht="72" customHeight="1" x14ac:dyDescent="0.35">
      <c r="B2" s="23">
        <v>1</v>
      </c>
      <c r="C2" s="169" t="s">
        <v>225</v>
      </c>
      <c r="D2" s="169"/>
      <c r="E2" s="169" t="s">
        <v>216</v>
      </c>
      <c r="F2" s="169"/>
      <c r="G2" s="169" t="s">
        <v>226</v>
      </c>
      <c r="H2" s="169" t="s">
        <v>227</v>
      </c>
      <c r="I2" s="177" t="s">
        <v>228</v>
      </c>
      <c r="J2" s="168"/>
      <c r="K2" s="178" t="s">
        <v>99</v>
      </c>
      <c r="L2" s="179" t="s">
        <v>229</v>
      </c>
      <c r="M2" s="180" t="s">
        <v>214</v>
      </c>
      <c r="N2" s="166" t="s">
        <v>215</v>
      </c>
      <c r="O2" s="181" t="s">
        <v>216</v>
      </c>
      <c r="P2" s="164" t="s">
        <v>230</v>
      </c>
      <c r="Q2" s="164" t="s">
        <v>216</v>
      </c>
      <c r="R2" s="164" t="s">
        <v>230</v>
      </c>
      <c r="S2" s="182" t="s">
        <v>109</v>
      </c>
      <c r="T2" s="166" t="s">
        <v>215</v>
      </c>
      <c r="U2" s="181" t="s">
        <v>216</v>
      </c>
      <c r="V2" s="164" t="s">
        <v>230</v>
      </c>
      <c r="W2" s="164" t="s">
        <v>216</v>
      </c>
      <c r="X2" s="164" t="s">
        <v>230</v>
      </c>
      <c r="Y2" s="182" t="s">
        <v>109</v>
      </c>
      <c r="Z2" s="166" t="s">
        <v>215</v>
      </c>
      <c r="AA2" s="181" t="s">
        <v>216</v>
      </c>
      <c r="AB2" s="164" t="s">
        <v>230</v>
      </c>
      <c r="AC2" s="164" t="s">
        <v>216</v>
      </c>
      <c r="AD2" s="164" t="s">
        <v>230</v>
      </c>
      <c r="AE2" s="164" t="s">
        <v>109</v>
      </c>
      <c r="AF2" s="166" t="s">
        <v>215</v>
      </c>
      <c r="AG2" s="181" t="s">
        <v>216</v>
      </c>
      <c r="AH2" s="164" t="s">
        <v>230</v>
      </c>
      <c r="AI2" s="164" t="s">
        <v>216</v>
      </c>
      <c r="AJ2" s="164" t="s">
        <v>230</v>
      </c>
      <c r="AK2" s="182" t="s">
        <v>109</v>
      </c>
      <c r="AL2" s="166" t="s">
        <v>215</v>
      </c>
      <c r="AM2" s="181" t="s">
        <v>216</v>
      </c>
      <c r="AN2" s="164" t="s">
        <v>230</v>
      </c>
      <c r="AO2" s="164" t="s">
        <v>216</v>
      </c>
      <c r="AP2" s="164" t="s">
        <v>230</v>
      </c>
      <c r="AQ2" s="167" t="s">
        <v>109</v>
      </c>
      <c r="AR2" s="166" t="s">
        <v>215</v>
      </c>
      <c r="AS2" s="23"/>
    </row>
    <row r="3" spans="1:45" ht="14.5" x14ac:dyDescent="0.35">
      <c r="A3" s="23">
        <v>1</v>
      </c>
      <c r="B3" s="169">
        <v>2</v>
      </c>
      <c r="C3" s="169" t="s">
        <v>231</v>
      </c>
      <c r="D3" s="169" t="s">
        <v>22</v>
      </c>
      <c r="E3" s="169" t="s">
        <v>232</v>
      </c>
      <c r="F3" s="169"/>
      <c r="G3" s="169"/>
      <c r="H3" s="169"/>
      <c r="I3" s="23">
        <v>1</v>
      </c>
      <c r="J3" s="353" t="s">
        <v>233</v>
      </c>
      <c r="K3" s="183">
        <v>225</v>
      </c>
      <c r="L3" s="184" t="s">
        <v>234</v>
      </c>
      <c r="M3" s="185">
        <v>1</v>
      </c>
      <c r="N3" s="186">
        <v>1</v>
      </c>
      <c r="O3" s="187" t="s">
        <v>235</v>
      </c>
      <c r="P3" s="188" t="s">
        <v>236</v>
      </c>
      <c r="Q3" s="188" t="s">
        <v>237</v>
      </c>
      <c r="R3" s="188" t="s">
        <v>238</v>
      </c>
      <c r="S3" s="189" t="s">
        <v>239</v>
      </c>
      <c r="T3" s="190"/>
      <c r="U3" s="191"/>
      <c r="V3" s="192"/>
      <c r="W3" s="192"/>
      <c r="X3" s="192"/>
      <c r="Y3" s="193"/>
      <c r="Z3" s="190"/>
      <c r="AA3" s="191"/>
      <c r="AB3" s="192"/>
      <c r="AC3" s="192"/>
      <c r="AD3" s="192"/>
      <c r="AE3" s="194"/>
      <c r="AF3" s="190"/>
      <c r="AG3" s="191"/>
      <c r="AH3" s="192"/>
      <c r="AI3" s="192"/>
      <c r="AJ3" s="192"/>
      <c r="AK3" s="193"/>
      <c r="AL3" s="190"/>
      <c r="AM3" s="191"/>
      <c r="AN3" s="192"/>
      <c r="AO3" s="192"/>
      <c r="AP3" s="194"/>
      <c r="AQ3" s="192"/>
      <c r="AR3" s="190"/>
      <c r="AS3" s="23"/>
    </row>
    <row r="4" spans="1:45" ht="14.5" x14ac:dyDescent="0.35">
      <c r="A4" s="23">
        <v>2</v>
      </c>
      <c r="B4" s="169">
        <v>1</v>
      </c>
      <c r="C4" s="195" t="s">
        <v>240</v>
      </c>
      <c r="D4" s="195" t="s">
        <v>22</v>
      </c>
      <c r="E4" s="195" t="s">
        <v>241</v>
      </c>
      <c r="F4" s="195"/>
      <c r="G4" s="195" t="s">
        <v>239</v>
      </c>
      <c r="H4" s="195"/>
      <c r="I4" s="23">
        <v>2</v>
      </c>
      <c r="J4" s="353" t="s">
        <v>242</v>
      </c>
      <c r="K4" s="183">
        <v>325</v>
      </c>
      <c r="L4" s="184" t="s">
        <v>234</v>
      </c>
      <c r="M4" s="185">
        <v>1</v>
      </c>
      <c r="N4" s="196">
        <v>2</v>
      </c>
      <c r="O4" s="192"/>
      <c r="P4" s="192"/>
      <c r="Q4" s="192"/>
      <c r="R4" s="192"/>
      <c r="S4" s="192"/>
      <c r="T4" s="197"/>
      <c r="U4" s="187" t="s">
        <v>235</v>
      </c>
      <c r="V4" s="188" t="s">
        <v>236</v>
      </c>
      <c r="W4" s="188" t="s">
        <v>243</v>
      </c>
      <c r="X4" s="188" t="s">
        <v>238</v>
      </c>
      <c r="Y4" s="189" t="s">
        <v>239</v>
      </c>
      <c r="Z4" s="197"/>
      <c r="AA4" s="191"/>
      <c r="AB4" s="192"/>
      <c r="AC4" s="192"/>
      <c r="AD4" s="192"/>
      <c r="AE4" s="194"/>
      <c r="AF4" s="197"/>
      <c r="AG4" s="191"/>
      <c r="AH4" s="192"/>
      <c r="AI4" s="192"/>
      <c r="AJ4" s="192"/>
      <c r="AK4" s="194"/>
      <c r="AL4" s="197"/>
      <c r="AM4" s="192"/>
      <c r="AN4" s="192"/>
      <c r="AO4" s="192"/>
      <c r="AP4" s="194"/>
      <c r="AQ4" s="192"/>
      <c r="AR4" s="197"/>
      <c r="AS4" s="23"/>
    </row>
    <row r="5" spans="1:45" ht="14.5" x14ac:dyDescent="0.35">
      <c r="A5" s="23">
        <v>3</v>
      </c>
      <c r="B5" s="169">
        <v>1</v>
      </c>
      <c r="C5" s="198" t="s">
        <v>244</v>
      </c>
      <c r="D5" s="198" t="s">
        <v>22</v>
      </c>
      <c r="E5" s="198" t="s">
        <v>245</v>
      </c>
      <c r="F5" s="198"/>
      <c r="G5" s="198" t="s">
        <v>157</v>
      </c>
      <c r="H5" s="198"/>
      <c r="I5" s="23">
        <v>3</v>
      </c>
      <c r="J5" s="353" t="s">
        <v>246</v>
      </c>
      <c r="K5" s="183">
        <v>395</v>
      </c>
      <c r="L5" s="184" t="s">
        <v>234</v>
      </c>
      <c r="M5" s="185">
        <v>1</v>
      </c>
      <c r="N5" s="196">
        <v>3</v>
      </c>
      <c r="O5" s="192"/>
      <c r="P5" s="192"/>
      <c r="Q5" s="192"/>
      <c r="R5" s="192"/>
      <c r="S5" s="192"/>
      <c r="T5" s="199"/>
      <c r="U5" s="200"/>
      <c r="V5" s="192"/>
      <c r="W5" s="192"/>
      <c r="X5" s="192"/>
      <c r="Y5" s="193"/>
      <c r="Z5" s="199"/>
      <c r="AA5" s="187" t="s">
        <v>235</v>
      </c>
      <c r="AB5" s="188" t="s">
        <v>236</v>
      </c>
      <c r="AC5" s="188" t="s">
        <v>247</v>
      </c>
      <c r="AD5" s="188" t="s">
        <v>238</v>
      </c>
      <c r="AE5" s="189" t="s">
        <v>239</v>
      </c>
      <c r="AF5" s="199"/>
      <c r="AG5" s="191"/>
      <c r="AH5" s="192"/>
      <c r="AI5" s="192"/>
      <c r="AJ5" s="192"/>
      <c r="AK5" s="194"/>
      <c r="AL5" s="199"/>
      <c r="AM5" s="192"/>
      <c r="AN5" s="192"/>
      <c r="AO5" s="192"/>
      <c r="AP5" s="194"/>
      <c r="AQ5" s="192"/>
      <c r="AR5" s="199"/>
      <c r="AS5" s="23"/>
    </row>
    <row r="6" spans="1:45" ht="14.5" x14ac:dyDescent="0.35">
      <c r="A6" s="23">
        <v>4</v>
      </c>
      <c r="B6" s="169">
        <v>1</v>
      </c>
      <c r="C6" s="198" t="s">
        <v>248</v>
      </c>
      <c r="D6" s="198" t="s">
        <v>22</v>
      </c>
      <c r="E6" s="198" t="s">
        <v>249</v>
      </c>
      <c r="F6" s="198"/>
      <c r="G6" s="198"/>
      <c r="H6" s="198"/>
      <c r="I6" s="23">
        <v>4</v>
      </c>
      <c r="J6" s="353" t="s">
        <v>250</v>
      </c>
      <c r="K6" s="183">
        <v>395</v>
      </c>
      <c r="L6" s="184" t="s">
        <v>234</v>
      </c>
      <c r="M6" s="185">
        <v>1</v>
      </c>
      <c r="N6" s="196">
        <v>4</v>
      </c>
      <c r="O6" s="192"/>
      <c r="P6" s="192"/>
      <c r="Q6" s="192"/>
      <c r="R6" s="192"/>
      <c r="S6" s="192"/>
      <c r="T6" s="199"/>
      <c r="U6" s="200"/>
      <c r="V6" s="192"/>
      <c r="W6" s="192"/>
      <c r="X6" s="192"/>
      <c r="Y6" s="193"/>
      <c r="Z6" s="199"/>
      <c r="AA6" s="191"/>
      <c r="AB6" s="192"/>
      <c r="AC6" s="192"/>
      <c r="AD6" s="192"/>
      <c r="AE6" s="194"/>
      <c r="AF6" s="199"/>
      <c r="AG6" s="187" t="s">
        <v>235</v>
      </c>
      <c r="AH6" s="188" t="s">
        <v>236</v>
      </c>
      <c r="AI6" s="188" t="s">
        <v>251</v>
      </c>
      <c r="AJ6" s="188" t="s">
        <v>238</v>
      </c>
      <c r="AK6" s="189" t="s">
        <v>239</v>
      </c>
      <c r="AL6" s="199"/>
      <c r="AM6" s="192"/>
      <c r="AN6" s="192"/>
      <c r="AO6" s="192"/>
      <c r="AP6" s="194"/>
      <c r="AQ6" s="192"/>
      <c r="AR6" s="199"/>
      <c r="AS6" s="23"/>
    </row>
    <row r="7" spans="1:45" ht="14.5" x14ac:dyDescent="0.35">
      <c r="A7" s="23">
        <v>5</v>
      </c>
      <c r="B7" s="169">
        <v>1</v>
      </c>
      <c r="C7" s="198" t="s">
        <v>252</v>
      </c>
      <c r="D7" s="198" t="s">
        <v>253</v>
      </c>
      <c r="E7" s="198" t="s">
        <v>254</v>
      </c>
      <c r="F7" s="198"/>
      <c r="G7" s="198"/>
      <c r="H7" s="198"/>
      <c r="I7" s="23">
        <v>5</v>
      </c>
      <c r="J7" s="353" t="s">
        <v>255</v>
      </c>
      <c r="K7" s="183">
        <v>225</v>
      </c>
      <c r="L7" s="201" t="s">
        <v>256</v>
      </c>
      <c r="M7" s="185">
        <v>2</v>
      </c>
      <c r="N7" s="196">
        <v>5</v>
      </c>
      <c r="O7" s="192"/>
      <c r="P7" s="192"/>
      <c r="Q7" s="202"/>
      <c r="R7" s="202"/>
      <c r="S7" s="202"/>
      <c r="T7" s="203"/>
      <c r="U7" s="202"/>
      <c r="V7" s="192"/>
      <c r="W7" s="192"/>
      <c r="X7" s="204"/>
      <c r="Y7" s="205"/>
      <c r="Z7" s="203"/>
      <c r="AA7" s="206"/>
      <c r="AB7" s="207"/>
      <c r="AC7" s="207"/>
      <c r="AD7" s="207"/>
      <c r="AE7" s="208"/>
      <c r="AF7" s="203"/>
      <c r="AG7" s="209" t="s">
        <v>257</v>
      </c>
      <c r="AH7" s="210" t="s">
        <v>236</v>
      </c>
      <c r="AI7" s="211" t="s">
        <v>258</v>
      </c>
      <c r="AJ7" s="210" t="s">
        <v>238</v>
      </c>
      <c r="AK7" s="189" t="s">
        <v>259</v>
      </c>
      <c r="AL7" s="203"/>
      <c r="AM7" s="209" t="s">
        <v>257</v>
      </c>
      <c r="AN7" s="210" t="s">
        <v>236</v>
      </c>
      <c r="AO7" s="211" t="s">
        <v>258</v>
      </c>
      <c r="AP7" s="208"/>
      <c r="AQ7" s="207"/>
      <c r="AR7" s="203"/>
      <c r="AS7" s="23"/>
    </row>
    <row r="8" spans="1:45" ht="14.5" x14ac:dyDescent="0.35">
      <c r="A8" s="23"/>
      <c r="B8" s="169"/>
      <c r="C8" s="212"/>
      <c r="D8" s="212"/>
      <c r="E8" s="212"/>
      <c r="F8" s="212"/>
      <c r="G8" s="212"/>
      <c r="H8" s="212"/>
      <c r="I8" s="23"/>
      <c r="J8" s="354" t="s">
        <v>260</v>
      </c>
      <c r="K8" s="183"/>
      <c r="L8" s="201"/>
      <c r="M8" s="185"/>
      <c r="N8" s="196">
        <v>6</v>
      </c>
      <c r="O8" s="192"/>
      <c r="P8" s="202"/>
      <c r="Q8" s="192"/>
      <c r="R8" s="202"/>
      <c r="S8" s="192"/>
      <c r="T8" s="199"/>
      <c r="U8" s="213"/>
      <c r="V8" s="192"/>
      <c r="W8" s="192"/>
      <c r="X8" s="214"/>
      <c r="Y8" s="215"/>
      <c r="Z8" s="199"/>
      <c r="AA8" s="209"/>
      <c r="AB8" s="210"/>
      <c r="AC8" s="216"/>
      <c r="AD8" s="210"/>
      <c r="AE8" s="217"/>
      <c r="AF8" s="199"/>
      <c r="AG8" s="209" t="s">
        <v>257</v>
      </c>
      <c r="AH8" s="210" t="s">
        <v>236</v>
      </c>
      <c r="AI8" s="211" t="s">
        <v>258</v>
      </c>
      <c r="AJ8" s="210" t="s">
        <v>238</v>
      </c>
      <c r="AK8" s="189" t="s">
        <v>259</v>
      </c>
      <c r="AL8" s="199"/>
      <c r="AM8" s="209" t="s">
        <v>257</v>
      </c>
      <c r="AN8" s="210" t="s">
        <v>236</v>
      </c>
      <c r="AO8" s="211" t="s">
        <v>258</v>
      </c>
      <c r="AP8" s="194"/>
      <c r="AQ8" s="192"/>
      <c r="AR8" s="199"/>
      <c r="AS8" s="23"/>
    </row>
    <row r="9" spans="1:45" ht="14.5" x14ac:dyDescent="0.35">
      <c r="A9" s="23">
        <v>6</v>
      </c>
      <c r="B9" s="169">
        <v>1</v>
      </c>
      <c r="C9" s="212" t="s">
        <v>261</v>
      </c>
      <c r="D9" s="212" t="s">
        <v>262</v>
      </c>
      <c r="E9" s="212" t="s">
        <v>263</v>
      </c>
      <c r="F9" s="212"/>
      <c r="G9" s="212" t="s">
        <v>239</v>
      </c>
      <c r="H9" s="212"/>
      <c r="I9" s="23">
        <v>6</v>
      </c>
      <c r="J9" s="353" t="s">
        <v>264</v>
      </c>
      <c r="K9" s="183">
        <v>225</v>
      </c>
      <c r="L9" s="201" t="s">
        <v>256</v>
      </c>
      <c r="M9" s="185">
        <v>1</v>
      </c>
      <c r="N9" s="196">
        <v>7</v>
      </c>
      <c r="O9" s="192"/>
      <c r="P9" s="210" t="s">
        <v>236</v>
      </c>
      <c r="Q9" s="210" t="s">
        <v>265</v>
      </c>
      <c r="R9" s="210" t="s">
        <v>238</v>
      </c>
      <c r="S9" s="189" t="s">
        <v>259</v>
      </c>
      <c r="T9" s="190"/>
      <c r="U9" s="191"/>
      <c r="V9" s="192"/>
      <c r="W9" s="192"/>
      <c r="X9" s="192"/>
      <c r="Y9" s="193"/>
      <c r="Z9" s="190"/>
      <c r="AA9" s="209" t="s">
        <v>266</v>
      </c>
      <c r="AB9" s="210" t="s">
        <v>236</v>
      </c>
      <c r="AC9" s="211" t="s">
        <v>266</v>
      </c>
      <c r="AD9" s="210" t="s">
        <v>238</v>
      </c>
      <c r="AE9" s="217" t="s">
        <v>259</v>
      </c>
      <c r="AF9" s="190"/>
      <c r="AG9" s="191"/>
      <c r="AH9" s="192"/>
      <c r="AI9" s="192"/>
      <c r="AJ9" s="192"/>
      <c r="AK9" s="193"/>
      <c r="AL9" s="190"/>
      <c r="AM9" s="191"/>
      <c r="AN9" s="192"/>
      <c r="AO9" s="192"/>
      <c r="AP9" s="194"/>
      <c r="AQ9" s="192"/>
      <c r="AR9" s="190"/>
      <c r="AS9" s="23"/>
    </row>
    <row r="10" spans="1:45" ht="28.5" x14ac:dyDescent="0.35">
      <c r="A10" s="23">
        <v>7</v>
      </c>
      <c r="B10" s="169"/>
      <c r="C10" s="169"/>
      <c r="D10" s="169"/>
      <c r="E10" s="169"/>
      <c r="F10" s="169"/>
      <c r="G10" s="169" t="s">
        <v>239</v>
      </c>
      <c r="H10" s="169"/>
      <c r="I10" s="23">
        <v>7</v>
      </c>
      <c r="J10" s="353" t="s">
        <v>267</v>
      </c>
      <c r="K10" s="183">
        <v>495</v>
      </c>
      <c r="L10" s="201" t="s">
        <v>256</v>
      </c>
      <c r="M10" s="185">
        <v>2</v>
      </c>
      <c r="N10" s="196">
        <v>8</v>
      </c>
      <c r="O10" s="192"/>
      <c r="P10" s="192"/>
      <c r="Q10" s="192"/>
      <c r="R10" s="192"/>
      <c r="S10" s="192"/>
      <c r="T10" s="203"/>
      <c r="U10" s="202"/>
      <c r="V10" s="192"/>
      <c r="W10" s="218"/>
      <c r="X10" s="192"/>
      <c r="Y10" s="192"/>
      <c r="Z10" s="203"/>
      <c r="AA10" s="192"/>
      <c r="AB10" s="192"/>
      <c r="AC10" s="200"/>
      <c r="AD10" s="192"/>
      <c r="AE10" s="192"/>
      <c r="AF10" s="203"/>
      <c r="AG10" s="210" t="s">
        <v>268</v>
      </c>
      <c r="AH10" s="210" t="s">
        <v>236</v>
      </c>
      <c r="AI10" s="210" t="s">
        <v>268</v>
      </c>
      <c r="AJ10" s="210" t="s">
        <v>238</v>
      </c>
      <c r="AK10" s="189" t="s">
        <v>269</v>
      </c>
      <c r="AL10" s="203"/>
      <c r="AM10" s="211" t="s">
        <v>268</v>
      </c>
      <c r="AN10" s="210" t="s">
        <v>236</v>
      </c>
      <c r="AO10" s="210" t="s">
        <v>268</v>
      </c>
      <c r="AP10" s="194"/>
      <c r="AQ10" s="192"/>
      <c r="AR10" s="203"/>
      <c r="AS10" s="23"/>
    </row>
    <row r="11" spans="1:45" ht="70.5" x14ac:dyDescent="0.35">
      <c r="A11" s="23">
        <v>8</v>
      </c>
      <c r="B11" s="169"/>
      <c r="C11" s="169"/>
      <c r="D11" s="169"/>
      <c r="E11" s="169"/>
      <c r="F11" s="169"/>
      <c r="G11" s="169"/>
      <c r="H11" s="169"/>
      <c r="I11" s="23">
        <v>8</v>
      </c>
      <c r="J11" s="353" t="s">
        <v>270</v>
      </c>
      <c r="K11" s="183">
        <v>225</v>
      </c>
      <c r="L11" s="219" t="s">
        <v>256</v>
      </c>
      <c r="M11" s="220">
        <v>1</v>
      </c>
      <c r="N11" s="196">
        <v>13</v>
      </c>
      <c r="O11" s="210" t="s">
        <v>257</v>
      </c>
      <c r="P11" s="210" t="s">
        <v>236</v>
      </c>
      <c r="Q11" s="210" t="s">
        <v>271</v>
      </c>
      <c r="R11" s="210" t="s">
        <v>238</v>
      </c>
      <c r="S11" s="210" t="s">
        <v>272</v>
      </c>
      <c r="T11" s="199"/>
      <c r="U11" s="200"/>
      <c r="V11" s="192"/>
      <c r="W11" s="192"/>
      <c r="X11" s="192"/>
      <c r="Y11" s="193"/>
      <c r="Z11" s="199"/>
      <c r="AA11" s="200"/>
      <c r="AB11" s="192"/>
      <c r="AC11" s="192"/>
      <c r="AD11" s="192"/>
      <c r="AE11" s="193"/>
      <c r="AF11" s="199"/>
      <c r="AG11" s="200"/>
      <c r="AH11" s="192"/>
      <c r="AI11" s="192"/>
      <c r="AJ11" s="192"/>
      <c r="AK11" s="193"/>
      <c r="AL11" s="199"/>
      <c r="AM11" s="200"/>
      <c r="AN11" s="192"/>
      <c r="AO11" s="192"/>
      <c r="AP11" s="192"/>
      <c r="AQ11" s="193"/>
      <c r="AR11" s="199"/>
      <c r="AS11" s="23"/>
    </row>
    <row r="12" spans="1:45" ht="14.5" x14ac:dyDescent="0.35">
      <c r="A12" s="23">
        <v>10</v>
      </c>
      <c r="B12" s="169"/>
      <c r="C12" s="169"/>
      <c r="D12" s="169"/>
      <c r="E12" s="169"/>
      <c r="F12" s="169"/>
      <c r="G12" s="169" t="s">
        <v>8</v>
      </c>
      <c r="H12" s="169"/>
      <c r="I12" s="23">
        <v>10</v>
      </c>
      <c r="J12" s="353" t="s">
        <v>273</v>
      </c>
      <c r="K12" s="183">
        <v>395</v>
      </c>
      <c r="L12" s="221" t="s">
        <v>274</v>
      </c>
      <c r="M12" s="185">
        <v>1</v>
      </c>
      <c r="N12" s="222">
        <v>12</v>
      </c>
      <c r="O12" s="202"/>
      <c r="P12" s="202"/>
      <c r="Q12" s="202"/>
      <c r="R12" s="202"/>
      <c r="S12" s="202"/>
      <c r="T12" s="199"/>
      <c r="U12" s="200"/>
      <c r="V12" s="192"/>
      <c r="W12" s="192"/>
      <c r="X12" s="192"/>
      <c r="Y12" s="193"/>
      <c r="Z12" s="199"/>
      <c r="AA12" s="209" t="s">
        <v>275</v>
      </c>
      <c r="AB12" s="210" t="s">
        <v>236</v>
      </c>
      <c r="AC12" s="210" t="s">
        <v>276</v>
      </c>
      <c r="AD12" s="210" t="s">
        <v>238</v>
      </c>
      <c r="AE12" s="189" t="s">
        <v>6</v>
      </c>
      <c r="AF12" s="199"/>
      <c r="AG12" s="191"/>
      <c r="AH12" s="192"/>
      <c r="AI12" s="192"/>
      <c r="AJ12" s="192"/>
      <c r="AK12" s="193"/>
      <c r="AL12" s="199"/>
      <c r="AM12" s="191"/>
      <c r="AN12" s="192"/>
      <c r="AO12" s="192"/>
      <c r="AP12" s="194"/>
      <c r="AQ12" s="192"/>
      <c r="AR12" s="199"/>
      <c r="AS12" s="23"/>
    </row>
    <row r="13" spans="1:45" ht="14.5" x14ac:dyDescent="0.35">
      <c r="A13" s="23">
        <v>11</v>
      </c>
      <c r="B13" s="169"/>
      <c r="C13" s="169"/>
      <c r="D13" s="169"/>
      <c r="E13" s="169"/>
      <c r="F13" s="169"/>
      <c r="G13" s="169" t="s">
        <v>9</v>
      </c>
      <c r="H13" s="169"/>
      <c r="I13" s="23">
        <v>11</v>
      </c>
      <c r="J13" s="353" t="s">
        <v>277</v>
      </c>
      <c r="K13" s="183">
        <v>595</v>
      </c>
      <c r="L13" s="223" t="s">
        <v>278</v>
      </c>
      <c r="M13" s="185">
        <v>1</v>
      </c>
      <c r="N13" s="224">
        <v>10</v>
      </c>
      <c r="O13" s="200"/>
      <c r="P13" s="192"/>
      <c r="Q13" s="192" t="s">
        <v>4</v>
      </c>
      <c r="R13" s="192"/>
      <c r="S13" s="193"/>
      <c r="T13" s="190"/>
      <c r="U13" s="209" t="s">
        <v>279</v>
      </c>
      <c r="V13" s="210"/>
      <c r="W13" s="210" t="s">
        <v>280</v>
      </c>
      <c r="X13" s="210"/>
      <c r="Y13" s="189" t="s">
        <v>8</v>
      </c>
      <c r="Z13" s="190"/>
      <c r="AA13" s="209" t="s">
        <v>279</v>
      </c>
      <c r="AB13" s="210"/>
      <c r="AC13" s="210" t="s">
        <v>280</v>
      </c>
      <c r="AD13" s="210" t="s">
        <v>238</v>
      </c>
      <c r="AE13" s="189" t="s">
        <v>8</v>
      </c>
      <c r="AF13" s="190"/>
      <c r="AG13" s="191"/>
      <c r="AH13" s="192"/>
      <c r="AI13" s="192"/>
      <c r="AJ13" s="192"/>
      <c r="AK13" s="193"/>
      <c r="AL13" s="190"/>
      <c r="AM13" s="191"/>
      <c r="AN13" s="192"/>
      <c r="AO13" s="192"/>
      <c r="AP13" s="194"/>
      <c r="AQ13" s="192"/>
      <c r="AR13" s="190"/>
      <c r="AS13" s="23"/>
    </row>
    <row r="14" spans="1:45" ht="14.5" x14ac:dyDescent="0.35">
      <c r="A14" s="23">
        <v>12</v>
      </c>
      <c r="B14" s="169"/>
      <c r="C14" s="169"/>
      <c r="D14" s="169"/>
      <c r="E14" s="169"/>
      <c r="F14" s="169"/>
      <c r="G14" s="169" t="s">
        <v>7</v>
      </c>
      <c r="H14" s="169"/>
      <c r="I14" s="23">
        <v>12</v>
      </c>
      <c r="J14" s="355" t="s">
        <v>281</v>
      </c>
      <c r="K14" s="225">
        <v>325</v>
      </c>
      <c r="L14" s="184" t="s">
        <v>234</v>
      </c>
      <c r="M14" s="226">
        <v>2</v>
      </c>
      <c r="N14" s="196">
        <v>3</v>
      </c>
      <c r="O14" s="207"/>
      <c r="P14" s="207"/>
      <c r="Q14" s="207"/>
      <c r="R14" s="207"/>
      <c r="S14" s="192"/>
      <c r="T14" s="199"/>
      <c r="U14" s="200"/>
      <c r="V14" s="192"/>
      <c r="W14" s="192"/>
      <c r="X14" s="192"/>
      <c r="Y14" s="193"/>
      <c r="Z14" s="199"/>
      <c r="AA14" s="191"/>
      <c r="AB14" s="192"/>
      <c r="AC14" s="192"/>
      <c r="AD14" s="192"/>
      <c r="AE14" s="194"/>
      <c r="AF14" s="199"/>
      <c r="AG14" s="227" t="s">
        <v>282</v>
      </c>
      <c r="AH14" s="228" t="s">
        <v>236</v>
      </c>
      <c r="AI14" s="229" t="s">
        <v>283</v>
      </c>
      <c r="AJ14" s="228" t="s">
        <v>238</v>
      </c>
      <c r="AK14" s="230" t="s">
        <v>8</v>
      </c>
      <c r="AL14" s="199"/>
      <c r="AM14" s="227" t="s">
        <v>284</v>
      </c>
      <c r="AN14" s="228" t="s">
        <v>236</v>
      </c>
      <c r="AO14" s="229" t="s">
        <v>284</v>
      </c>
      <c r="AP14" s="231" t="s">
        <v>238</v>
      </c>
      <c r="AQ14" s="228" t="s">
        <v>8</v>
      </c>
      <c r="AR14" s="199"/>
      <c r="AS14" s="23"/>
    </row>
    <row r="15" spans="1:45" ht="28.5" x14ac:dyDescent="0.35">
      <c r="A15" s="23">
        <v>13</v>
      </c>
      <c r="B15" s="169"/>
      <c r="C15" s="169"/>
      <c r="D15" s="169"/>
      <c r="E15" s="169"/>
      <c r="F15" s="169"/>
      <c r="G15" s="169" t="s">
        <v>6</v>
      </c>
      <c r="H15" s="169"/>
      <c r="I15" s="23">
        <v>13</v>
      </c>
      <c r="J15" s="355" t="s">
        <v>285</v>
      </c>
      <c r="K15" s="225">
        <v>495</v>
      </c>
      <c r="L15" s="201" t="s">
        <v>256</v>
      </c>
      <c r="M15" s="226">
        <v>2</v>
      </c>
      <c r="N15" s="196">
        <v>12</v>
      </c>
      <c r="O15" s="192"/>
      <c r="P15" s="192"/>
      <c r="Q15" s="192"/>
      <c r="R15" s="192"/>
      <c r="S15" s="192"/>
      <c r="T15" s="199"/>
      <c r="U15" s="200"/>
      <c r="V15" s="192"/>
      <c r="W15" s="192"/>
      <c r="X15" s="192"/>
      <c r="Y15" s="193"/>
      <c r="Z15" s="199"/>
      <c r="AA15" s="191"/>
      <c r="AB15" s="192"/>
      <c r="AC15" s="192"/>
      <c r="AD15" s="192"/>
      <c r="AE15" s="194"/>
      <c r="AF15" s="199"/>
      <c r="AG15" s="232" t="s">
        <v>271</v>
      </c>
      <c r="AH15" s="228" t="s">
        <v>236</v>
      </c>
      <c r="AI15" s="228" t="s">
        <v>271</v>
      </c>
      <c r="AJ15" s="228" t="s">
        <v>238</v>
      </c>
      <c r="AK15" s="230" t="s">
        <v>272</v>
      </c>
      <c r="AL15" s="199"/>
      <c r="AM15" s="232" t="s">
        <v>271</v>
      </c>
      <c r="AN15" s="228" t="s">
        <v>236</v>
      </c>
      <c r="AO15" s="228" t="s">
        <v>271</v>
      </c>
      <c r="AP15" s="231" t="s">
        <v>238</v>
      </c>
      <c r="AQ15" s="230" t="s">
        <v>272</v>
      </c>
      <c r="AR15" s="199"/>
      <c r="AS15" s="23"/>
    </row>
    <row r="16" spans="1:45" ht="14.5" x14ac:dyDescent="0.35">
      <c r="A16" s="23">
        <v>15</v>
      </c>
      <c r="B16" s="169"/>
      <c r="C16" s="169"/>
      <c r="D16" s="169"/>
      <c r="E16" s="169"/>
      <c r="F16" s="169"/>
      <c r="G16" s="169" t="s">
        <v>286</v>
      </c>
      <c r="H16" s="169"/>
      <c r="I16" s="23">
        <v>15</v>
      </c>
      <c r="J16" s="355" t="s">
        <v>287</v>
      </c>
      <c r="K16" s="225">
        <v>495</v>
      </c>
      <c r="L16" s="201" t="s">
        <v>256</v>
      </c>
      <c r="M16" s="226">
        <v>2</v>
      </c>
      <c r="N16" s="196">
        <v>2</v>
      </c>
      <c r="O16" s="192"/>
      <c r="P16" s="192"/>
      <c r="Q16" s="192"/>
      <c r="R16" s="192"/>
      <c r="S16" s="192"/>
      <c r="T16" s="233"/>
      <c r="U16" s="228" t="s">
        <v>257</v>
      </c>
      <c r="V16" s="228" t="s">
        <v>236</v>
      </c>
      <c r="W16" s="228" t="s">
        <v>257</v>
      </c>
      <c r="X16" s="228" t="s">
        <v>238</v>
      </c>
      <c r="Y16" s="230" t="s">
        <v>272</v>
      </c>
      <c r="Z16" s="233"/>
      <c r="AA16" s="232" t="s">
        <v>257</v>
      </c>
      <c r="AB16" s="228" t="s">
        <v>236</v>
      </c>
      <c r="AC16" s="228" t="s">
        <v>257</v>
      </c>
      <c r="AD16" s="228" t="s">
        <v>238</v>
      </c>
      <c r="AE16" s="230" t="s">
        <v>272</v>
      </c>
      <c r="AF16" s="233"/>
      <c r="AG16" s="192"/>
      <c r="AH16" s="192"/>
      <c r="AI16" s="192"/>
      <c r="AJ16" s="192"/>
      <c r="AK16" s="193"/>
      <c r="AL16" s="233"/>
      <c r="AM16" s="191"/>
      <c r="AN16" s="192"/>
      <c r="AO16" s="192"/>
      <c r="AP16" s="231" t="s">
        <v>238</v>
      </c>
      <c r="AQ16" s="230" t="s">
        <v>259</v>
      </c>
      <c r="AR16" s="233"/>
      <c r="AS16" s="23"/>
    </row>
    <row r="17" spans="1:45" ht="14.5" x14ac:dyDescent="0.35">
      <c r="A17" s="23">
        <v>15</v>
      </c>
      <c r="B17" s="169"/>
      <c r="C17" s="169"/>
      <c r="D17" s="169"/>
      <c r="E17" s="169"/>
      <c r="F17" s="169"/>
      <c r="G17" s="169" t="s">
        <v>286</v>
      </c>
      <c r="H17" s="169"/>
      <c r="I17" s="23">
        <v>15</v>
      </c>
      <c r="J17" s="355" t="s">
        <v>288</v>
      </c>
      <c r="K17" s="225">
        <v>495</v>
      </c>
      <c r="L17" s="201" t="s">
        <v>256</v>
      </c>
      <c r="M17" s="226">
        <v>2</v>
      </c>
      <c r="N17" s="196">
        <v>15</v>
      </c>
      <c r="O17" s="192"/>
      <c r="P17" s="192"/>
      <c r="Q17" s="192"/>
      <c r="R17" s="192"/>
      <c r="S17" s="192"/>
      <c r="T17" s="233"/>
      <c r="U17" s="228" t="s">
        <v>257</v>
      </c>
      <c r="V17" s="228" t="s">
        <v>236</v>
      </c>
      <c r="W17" s="228" t="s">
        <v>257</v>
      </c>
      <c r="X17" s="228" t="s">
        <v>238</v>
      </c>
      <c r="Y17" s="230" t="s">
        <v>272</v>
      </c>
      <c r="Z17" s="233"/>
      <c r="AA17" s="232" t="s">
        <v>257</v>
      </c>
      <c r="AB17" s="228" t="s">
        <v>236</v>
      </c>
      <c r="AC17" s="228" t="s">
        <v>257</v>
      </c>
      <c r="AD17" s="228" t="s">
        <v>238</v>
      </c>
      <c r="AE17" s="230" t="s">
        <v>272</v>
      </c>
      <c r="AF17" s="233"/>
      <c r="AG17" s="192"/>
      <c r="AH17" s="192"/>
      <c r="AI17" s="192"/>
      <c r="AJ17" s="192"/>
      <c r="AK17" s="193"/>
      <c r="AL17" s="233"/>
      <c r="AM17" s="191"/>
      <c r="AN17" s="192"/>
      <c r="AO17" s="192"/>
      <c r="AP17" s="231" t="s">
        <v>238</v>
      </c>
      <c r="AQ17" s="230" t="s">
        <v>259</v>
      </c>
      <c r="AR17" s="233"/>
      <c r="AS17" s="23"/>
    </row>
    <row r="18" spans="1:45" ht="14.5" x14ac:dyDescent="0.35">
      <c r="A18" s="23">
        <v>16</v>
      </c>
      <c r="B18" s="169"/>
      <c r="C18" s="169"/>
      <c r="D18" s="169"/>
      <c r="E18" s="169"/>
      <c r="F18" s="169"/>
      <c r="G18" s="169" t="s">
        <v>289</v>
      </c>
      <c r="H18" s="169"/>
      <c r="I18" s="23">
        <v>16</v>
      </c>
      <c r="J18" s="355" t="s">
        <v>290</v>
      </c>
      <c r="K18" s="225">
        <v>495</v>
      </c>
      <c r="L18" s="201" t="s">
        <v>256</v>
      </c>
      <c r="M18" s="226">
        <v>3</v>
      </c>
      <c r="N18" s="224">
        <v>19</v>
      </c>
      <c r="O18" s="234" t="s">
        <v>268</v>
      </c>
      <c r="P18" s="234" t="s">
        <v>238</v>
      </c>
      <c r="Q18" s="235" t="s">
        <v>291</v>
      </c>
      <c r="R18" s="232" t="s">
        <v>238</v>
      </c>
      <c r="S18" s="234" t="s">
        <v>236</v>
      </c>
      <c r="T18" s="236"/>
      <c r="U18" s="234" t="s">
        <v>292</v>
      </c>
      <c r="V18" s="228" t="s">
        <v>236</v>
      </c>
      <c r="W18" s="234" t="s">
        <v>268</v>
      </c>
      <c r="X18" s="234" t="s">
        <v>238</v>
      </c>
      <c r="Y18" s="235" t="s">
        <v>291</v>
      </c>
      <c r="Z18" s="236"/>
      <c r="AA18" s="232" t="s">
        <v>268</v>
      </c>
      <c r="AB18" s="234" t="s">
        <v>236</v>
      </c>
      <c r="AC18" s="234" t="s">
        <v>268</v>
      </c>
      <c r="AD18" s="234" t="s">
        <v>238</v>
      </c>
      <c r="AE18" s="235" t="s">
        <v>269</v>
      </c>
      <c r="AF18" s="236"/>
      <c r="AG18" s="192"/>
      <c r="AH18" s="192"/>
      <c r="AI18" s="192"/>
      <c r="AJ18" s="192"/>
      <c r="AK18" s="193"/>
      <c r="AL18" s="236"/>
      <c r="AM18" s="191"/>
      <c r="AN18" s="192"/>
      <c r="AO18" s="192"/>
      <c r="AP18" s="234" t="s">
        <v>238</v>
      </c>
      <c r="AQ18" s="235" t="s">
        <v>291</v>
      </c>
      <c r="AR18" s="236"/>
      <c r="AS18" s="23"/>
    </row>
    <row r="19" spans="1:45" ht="28.5" x14ac:dyDescent="0.35">
      <c r="A19" s="23">
        <v>17</v>
      </c>
      <c r="B19" s="169"/>
      <c r="C19" s="169"/>
      <c r="D19" s="169"/>
      <c r="E19" s="169"/>
      <c r="F19" s="169"/>
      <c r="G19" s="169" t="s">
        <v>293</v>
      </c>
      <c r="H19" s="169"/>
      <c r="I19" s="23">
        <v>17</v>
      </c>
      <c r="J19" s="355" t="s">
        <v>294</v>
      </c>
      <c r="K19" s="225">
        <v>495</v>
      </c>
      <c r="L19" s="201" t="s">
        <v>256</v>
      </c>
      <c r="M19" s="226">
        <v>2</v>
      </c>
      <c r="N19" s="196">
        <v>10</v>
      </c>
      <c r="O19" s="232" t="s">
        <v>271</v>
      </c>
      <c r="P19" s="234"/>
      <c r="Q19" s="235" t="s">
        <v>259</v>
      </c>
      <c r="R19" s="232" t="s">
        <v>238</v>
      </c>
      <c r="S19" s="234" t="s">
        <v>259</v>
      </c>
      <c r="T19" s="199"/>
      <c r="U19" s="232" t="s">
        <v>295</v>
      </c>
      <c r="V19" s="228" t="s">
        <v>236</v>
      </c>
      <c r="W19" s="228" t="s">
        <v>271</v>
      </c>
      <c r="X19" s="228" t="s">
        <v>238</v>
      </c>
      <c r="Y19" s="230" t="s">
        <v>259</v>
      </c>
      <c r="Z19" s="199"/>
      <c r="AA19" s="191"/>
      <c r="AB19" s="192"/>
      <c r="AC19" s="192"/>
      <c r="AD19" s="192"/>
      <c r="AE19" s="194"/>
      <c r="AF19" s="199"/>
      <c r="AG19" s="191"/>
      <c r="AH19" s="192"/>
      <c r="AI19" s="192"/>
      <c r="AJ19" s="192"/>
      <c r="AK19" s="193"/>
      <c r="AL19" s="199"/>
      <c r="AM19" s="191"/>
      <c r="AN19" s="192"/>
      <c r="AO19" s="192"/>
      <c r="AP19" s="194"/>
      <c r="AQ19" s="192"/>
      <c r="AR19" s="199"/>
      <c r="AS19" s="23"/>
    </row>
    <row r="20" spans="1:45" ht="28.5" x14ac:dyDescent="0.35">
      <c r="A20" s="23">
        <v>18</v>
      </c>
      <c r="B20" s="169"/>
      <c r="C20" s="169"/>
      <c r="D20" s="169"/>
      <c r="E20" s="169"/>
      <c r="F20" s="169"/>
      <c r="G20" s="169" t="s">
        <v>296</v>
      </c>
      <c r="H20" s="169"/>
      <c r="I20" s="23">
        <v>18</v>
      </c>
      <c r="J20" s="355" t="s">
        <v>297</v>
      </c>
      <c r="K20" s="225">
        <v>495</v>
      </c>
      <c r="L20" s="201" t="s">
        <v>256</v>
      </c>
      <c r="M20" s="226">
        <v>2</v>
      </c>
      <c r="N20" s="196">
        <v>8</v>
      </c>
      <c r="O20" s="232" t="s">
        <v>271</v>
      </c>
      <c r="P20" s="234"/>
      <c r="Q20" s="235" t="s">
        <v>259</v>
      </c>
      <c r="R20" s="232" t="s">
        <v>238</v>
      </c>
      <c r="S20" s="234" t="s">
        <v>259</v>
      </c>
      <c r="T20" s="199"/>
      <c r="U20" s="232" t="s">
        <v>295</v>
      </c>
      <c r="V20" s="228" t="s">
        <v>236</v>
      </c>
      <c r="W20" s="228" t="s">
        <v>271</v>
      </c>
      <c r="X20" s="228" t="s">
        <v>238</v>
      </c>
      <c r="Y20" s="230" t="s">
        <v>259</v>
      </c>
      <c r="Z20" s="199"/>
      <c r="AA20" s="191"/>
      <c r="AB20" s="192"/>
      <c r="AC20" s="192"/>
      <c r="AD20" s="192"/>
      <c r="AE20" s="194"/>
      <c r="AF20" s="199"/>
      <c r="AG20" s="237"/>
      <c r="AH20" s="237"/>
      <c r="AI20" s="237"/>
      <c r="AJ20" s="237"/>
      <c r="AK20" s="191"/>
      <c r="AL20" s="199"/>
      <c r="AM20" s="192"/>
      <c r="AN20" s="192"/>
      <c r="AO20" s="192"/>
      <c r="AP20" s="194"/>
      <c r="AQ20" s="192"/>
      <c r="AR20" s="199"/>
      <c r="AS20" s="23"/>
    </row>
    <row r="21" spans="1:45" ht="14.5" x14ac:dyDescent="0.35">
      <c r="A21" s="23">
        <v>21</v>
      </c>
      <c r="B21" s="169"/>
      <c r="C21" s="169"/>
      <c r="D21" s="169"/>
      <c r="E21" s="169"/>
      <c r="F21" s="169"/>
      <c r="G21" s="169" t="s">
        <v>298</v>
      </c>
      <c r="H21" s="169"/>
      <c r="I21" s="23">
        <v>20</v>
      </c>
      <c r="J21" s="355" t="s">
        <v>299</v>
      </c>
      <c r="K21" s="225">
        <v>545</v>
      </c>
      <c r="L21" s="221" t="s">
        <v>274</v>
      </c>
      <c r="M21" s="226">
        <v>2</v>
      </c>
      <c r="N21" s="238">
        <v>17</v>
      </c>
      <c r="O21" s="229" t="s">
        <v>300</v>
      </c>
      <c r="P21" s="229" t="s">
        <v>236</v>
      </c>
      <c r="Q21" s="229" t="s">
        <v>301</v>
      </c>
      <c r="R21" s="229" t="s">
        <v>238</v>
      </c>
      <c r="S21" s="229" t="s">
        <v>6</v>
      </c>
      <c r="T21" s="239"/>
      <c r="U21" s="229" t="s">
        <v>300</v>
      </c>
      <c r="V21" s="229" t="s">
        <v>236</v>
      </c>
      <c r="W21" s="229" t="s">
        <v>301</v>
      </c>
      <c r="X21" s="229" t="s">
        <v>238</v>
      </c>
      <c r="Y21" s="229" t="s">
        <v>6</v>
      </c>
      <c r="Z21" s="239"/>
      <c r="AA21" s="191"/>
      <c r="AB21" s="192"/>
      <c r="AC21" s="192"/>
      <c r="AD21" s="192"/>
      <c r="AE21" s="194"/>
      <c r="AF21" s="239"/>
      <c r="AG21" s="227" t="s">
        <v>302</v>
      </c>
      <c r="AH21" s="229" t="s">
        <v>236</v>
      </c>
      <c r="AI21" s="229" t="s">
        <v>303</v>
      </c>
      <c r="AJ21" s="229" t="s">
        <v>238</v>
      </c>
      <c r="AK21" s="240" t="s">
        <v>6</v>
      </c>
      <c r="AL21" s="239"/>
      <c r="AM21" s="227" t="s">
        <v>302</v>
      </c>
      <c r="AN21" s="229" t="s">
        <v>236</v>
      </c>
      <c r="AO21" s="227" t="s">
        <v>304</v>
      </c>
      <c r="AP21" s="231" t="s">
        <v>238</v>
      </c>
      <c r="AQ21" s="228" t="s">
        <v>6</v>
      </c>
      <c r="AR21" s="239"/>
      <c r="AS21" s="23"/>
    </row>
    <row r="22" spans="1:45" ht="15.75" customHeight="1" x14ac:dyDescent="0.35">
      <c r="A22" s="23">
        <v>22</v>
      </c>
      <c r="B22" s="169"/>
      <c r="C22" s="169"/>
      <c r="D22" s="169"/>
      <c r="E22" s="169"/>
      <c r="F22" s="169"/>
      <c r="G22" s="169"/>
      <c r="H22" s="169"/>
      <c r="I22" s="23">
        <v>21</v>
      </c>
      <c r="J22" s="355" t="s">
        <v>305</v>
      </c>
      <c r="K22" s="225">
        <v>595</v>
      </c>
      <c r="L22" s="223" t="s">
        <v>278</v>
      </c>
      <c r="M22" s="226">
        <v>2</v>
      </c>
      <c r="N22" s="196">
        <v>13</v>
      </c>
      <c r="O22" s="228" t="s">
        <v>306</v>
      </c>
      <c r="P22" s="228" t="s">
        <v>236</v>
      </c>
      <c r="Q22" s="228" t="s">
        <v>306</v>
      </c>
      <c r="R22" s="228" t="s">
        <v>238</v>
      </c>
      <c r="S22" s="228" t="s">
        <v>296</v>
      </c>
      <c r="T22" s="233"/>
      <c r="U22" s="228" t="s">
        <v>307</v>
      </c>
      <c r="V22" s="228" t="s">
        <v>236</v>
      </c>
      <c r="W22" s="228" t="s">
        <v>307</v>
      </c>
      <c r="X22" s="228" t="s">
        <v>238</v>
      </c>
      <c r="Y22" s="230" t="s">
        <v>22</v>
      </c>
      <c r="Z22" s="233"/>
      <c r="AA22" s="191"/>
      <c r="AB22" s="192"/>
      <c r="AC22" s="192"/>
      <c r="AD22" s="192"/>
      <c r="AE22" s="194"/>
      <c r="AF22" s="233"/>
      <c r="AG22" s="191"/>
      <c r="AH22" s="192"/>
      <c r="AI22" s="192"/>
      <c r="AJ22" s="192"/>
      <c r="AK22" s="193"/>
      <c r="AL22" s="233"/>
      <c r="AM22" s="191"/>
      <c r="AN22" s="192"/>
      <c r="AO22" s="192"/>
      <c r="AP22" s="194"/>
      <c r="AQ22" s="192"/>
      <c r="AR22" s="233"/>
      <c r="AS22" s="23"/>
    </row>
    <row r="23" spans="1:45" ht="15.75" customHeight="1" x14ac:dyDescent="0.35">
      <c r="A23" s="23">
        <v>23</v>
      </c>
      <c r="B23" s="169"/>
      <c r="C23" s="169"/>
      <c r="D23" s="169"/>
      <c r="E23" s="169"/>
      <c r="F23" s="169"/>
      <c r="G23" s="169"/>
      <c r="H23" s="169"/>
      <c r="I23" s="23">
        <v>22</v>
      </c>
      <c r="J23" s="355" t="s">
        <v>308</v>
      </c>
      <c r="K23" s="225">
        <v>295</v>
      </c>
      <c r="L23" s="223" t="s">
        <v>278</v>
      </c>
      <c r="M23" s="226">
        <v>2</v>
      </c>
      <c r="N23" s="222">
        <v>14</v>
      </c>
      <c r="O23" s="202"/>
      <c r="P23" s="202"/>
      <c r="Q23" s="202"/>
      <c r="R23" s="202"/>
      <c r="S23" s="202"/>
      <c r="T23" s="241"/>
      <c r="U23" s="237"/>
      <c r="V23" s="237"/>
      <c r="W23" s="237"/>
      <c r="X23" s="237"/>
      <c r="Y23" s="237"/>
      <c r="Z23" s="241"/>
      <c r="AA23" s="191"/>
      <c r="AB23" s="192"/>
      <c r="AC23" s="192"/>
      <c r="AD23" s="192"/>
      <c r="AE23" s="194"/>
      <c r="AF23" s="241"/>
      <c r="AG23" s="232" t="s">
        <v>309</v>
      </c>
      <c r="AH23" s="228" t="s">
        <v>236</v>
      </c>
      <c r="AI23" s="228" t="s">
        <v>309</v>
      </c>
      <c r="AJ23" s="228" t="s">
        <v>238</v>
      </c>
      <c r="AK23" s="230" t="s">
        <v>310</v>
      </c>
      <c r="AL23" s="241"/>
      <c r="AM23" s="232" t="s">
        <v>309</v>
      </c>
      <c r="AN23" s="228" t="s">
        <v>236</v>
      </c>
      <c r="AO23" s="228" t="s">
        <v>309</v>
      </c>
      <c r="AP23" s="228" t="s">
        <v>238</v>
      </c>
      <c r="AQ23" s="230" t="s">
        <v>310</v>
      </c>
      <c r="AR23" s="241"/>
      <c r="AS23" s="23"/>
    </row>
    <row r="24" spans="1:45" ht="15.75" customHeight="1" x14ac:dyDescent="0.35">
      <c r="A24" s="23">
        <v>24</v>
      </c>
      <c r="B24" s="169"/>
      <c r="C24" s="169"/>
      <c r="D24" s="169"/>
      <c r="E24" s="169"/>
      <c r="F24" s="169"/>
      <c r="G24" s="169"/>
      <c r="H24" s="169"/>
      <c r="I24" s="23">
        <v>23</v>
      </c>
      <c r="J24" s="355" t="s">
        <v>311</v>
      </c>
      <c r="K24" s="225">
        <v>675</v>
      </c>
      <c r="L24" s="223" t="s">
        <v>278</v>
      </c>
      <c r="M24" s="226">
        <v>2</v>
      </c>
      <c r="N24" s="242">
        <v>8</v>
      </c>
      <c r="O24" s="237"/>
      <c r="P24" s="237"/>
      <c r="Q24" s="237"/>
      <c r="R24" s="237"/>
      <c r="S24" s="237"/>
      <c r="T24" s="243"/>
      <c r="U24" s="237"/>
      <c r="V24" s="237"/>
      <c r="W24" s="237"/>
      <c r="X24" s="237"/>
      <c r="Y24" s="237"/>
      <c r="Z24" s="243"/>
      <c r="AA24" s="191"/>
      <c r="AB24" s="192"/>
      <c r="AC24" s="192"/>
      <c r="AD24" s="192"/>
      <c r="AE24" s="194"/>
      <c r="AF24" s="243"/>
      <c r="AG24" s="244" t="s">
        <v>312</v>
      </c>
      <c r="AH24" s="169" t="s">
        <v>236</v>
      </c>
      <c r="AI24" s="245" t="s">
        <v>313</v>
      </c>
      <c r="AJ24" s="169" t="s">
        <v>238</v>
      </c>
      <c r="AK24" s="246" t="s">
        <v>314</v>
      </c>
      <c r="AL24" s="243"/>
      <c r="AM24" s="244" t="s">
        <v>312</v>
      </c>
      <c r="AN24" s="169" t="s">
        <v>236</v>
      </c>
      <c r="AO24" s="245" t="s">
        <v>315</v>
      </c>
      <c r="AP24" s="169" t="s">
        <v>238</v>
      </c>
      <c r="AQ24" s="246" t="s">
        <v>314</v>
      </c>
      <c r="AR24" s="243"/>
      <c r="AS24" s="23"/>
    </row>
    <row r="25" spans="1:45" ht="15.75" customHeight="1" x14ac:dyDescent="0.35">
      <c r="A25" s="23">
        <v>25</v>
      </c>
      <c r="B25" s="169"/>
      <c r="C25" s="169"/>
      <c r="D25" s="169"/>
      <c r="E25" s="169"/>
      <c r="F25" s="169"/>
      <c r="G25" s="169"/>
      <c r="H25" s="169"/>
      <c r="I25" s="23">
        <v>24</v>
      </c>
      <c r="J25" s="356" t="s">
        <v>316</v>
      </c>
      <c r="K25" s="247">
        <v>395</v>
      </c>
      <c r="L25" s="223" t="s">
        <v>278</v>
      </c>
      <c r="M25" s="248">
        <v>3</v>
      </c>
      <c r="N25" s="224">
        <v>12</v>
      </c>
      <c r="O25" s="249" t="s">
        <v>317</v>
      </c>
      <c r="P25" s="250" t="s">
        <v>236</v>
      </c>
      <c r="Q25" s="250" t="s">
        <v>318</v>
      </c>
      <c r="R25" s="250" t="s">
        <v>238</v>
      </c>
      <c r="S25" s="251" t="s">
        <v>319</v>
      </c>
      <c r="T25" s="190"/>
      <c r="U25" s="249" t="s">
        <v>317</v>
      </c>
      <c r="V25" s="250" t="s">
        <v>236</v>
      </c>
      <c r="W25" s="250" t="s">
        <v>318</v>
      </c>
      <c r="X25" s="250" t="s">
        <v>238</v>
      </c>
      <c r="Y25" s="251" t="s">
        <v>319</v>
      </c>
      <c r="Z25" s="190"/>
      <c r="AA25" s="249" t="s">
        <v>317</v>
      </c>
      <c r="AB25" s="250" t="s">
        <v>236</v>
      </c>
      <c r="AC25" s="250" t="s">
        <v>318</v>
      </c>
      <c r="AD25" s="250" t="s">
        <v>238</v>
      </c>
      <c r="AE25" s="251" t="s">
        <v>319</v>
      </c>
      <c r="AF25" s="190"/>
      <c r="AG25" s="191"/>
      <c r="AH25" s="192"/>
      <c r="AI25" s="192"/>
      <c r="AJ25" s="192"/>
      <c r="AK25" s="193"/>
      <c r="AL25" s="190"/>
      <c r="AM25" s="191"/>
      <c r="AN25" s="192"/>
      <c r="AO25" s="192"/>
      <c r="AP25" s="194"/>
      <c r="AQ25" s="192"/>
      <c r="AR25" s="190"/>
      <c r="AS25" s="23"/>
    </row>
    <row r="26" spans="1:45" ht="27.75" customHeight="1" x14ac:dyDescent="0.35">
      <c r="A26" s="23">
        <v>26</v>
      </c>
      <c r="B26" s="169"/>
      <c r="C26" s="169"/>
      <c r="D26" s="169"/>
      <c r="E26" s="169"/>
      <c r="F26" s="169"/>
      <c r="G26" s="169"/>
      <c r="H26" s="169"/>
      <c r="I26" s="23">
        <v>25</v>
      </c>
      <c r="J26" s="356" t="s">
        <v>320</v>
      </c>
      <c r="K26" s="247">
        <v>595</v>
      </c>
      <c r="L26" s="223" t="s">
        <v>278</v>
      </c>
      <c r="M26" s="248">
        <v>3</v>
      </c>
      <c r="N26" s="252">
        <v>10</v>
      </c>
      <c r="O26" s="253" t="s">
        <v>321</v>
      </c>
      <c r="P26" s="250" t="s">
        <v>236</v>
      </c>
      <c r="Q26" s="250" t="s">
        <v>241</v>
      </c>
      <c r="R26" s="250" t="s">
        <v>238</v>
      </c>
      <c r="S26" s="251" t="s">
        <v>289</v>
      </c>
      <c r="T26" s="190"/>
      <c r="U26" s="254" t="s">
        <v>322</v>
      </c>
      <c r="V26" s="250" t="s">
        <v>236</v>
      </c>
      <c r="W26" s="250" t="s">
        <v>241</v>
      </c>
      <c r="X26" s="250" t="s">
        <v>238</v>
      </c>
      <c r="Y26" s="251" t="s">
        <v>289</v>
      </c>
      <c r="Z26" s="190"/>
      <c r="AA26" s="254" t="s">
        <v>323</v>
      </c>
      <c r="AB26" s="250" t="s">
        <v>236</v>
      </c>
      <c r="AC26" s="255" t="s">
        <v>324</v>
      </c>
      <c r="AD26" s="250" t="s">
        <v>238</v>
      </c>
      <c r="AE26" s="251" t="s">
        <v>289</v>
      </c>
      <c r="AF26" s="190"/>
      <c r="AG26" s="256"/>
      <c r="AH26" s="256"/>
      <c r="AI26" s="256"/>
      <c r="AJ26" s="257"/>
      <c r="AK26" s="257"/>
      <c r="AL26" s="190"/>
      <c r="AM26" s="257"/>
      <c r="AN26" s="257"/>
      <c r="AO26" s="257"/>
      <c r="AP26" s="257"/>
      <c r="AQ26" s="257"/>
      <c r="AR26" s="190"/>
      <c r="AS26" s="23"/>
    </row>
    <row r="27" spans="1:45" ht="15.75" customHeight="1" x14ac:dyDescent="0.35">
      <c r="A27" s="23">
        <v>27</v>
      </c>
      <c r="B27" s="169"/>
      <c r="C27" s="169"/>
      <c r="D27" s="169"/>
      <c r="E27" s="169"/>
      <c r="F27" s="169"/>
      <c r="G27" s="169"/>
      <c r="H27" s="169"/>
      <c r="I27" s="23">
        <v>26</v>
      </c>
      <c r="J27" s="356" t="s">
        <v>325</v>
      </c>
      <c r="K27" s="247">
        <v>595</v>
      </c>
      <c r="L27" s="221" t="s">
        <v>274</v>
      </c>
      <c r="M27" s="248">
        <v>3</v>
      </c>
      <c r="N27" s="196">
        <v>9</v>
      </c>
      <c r="O27" s="207"/>
      <c r="P27" s="207"/>
      <c r="Q27" s="207"/>
      <c r="R27" s="207"/>
      <c r="S27" s="192"/>
      <c r="T27" s="199"/>
      <c r="U27" s="200"/>
      <c r="V27" s="192"/>
      <c r="W27" s="192"/>
      <c r="X27" s="192"/>
      <c r="Y27" s="193"/>
      <c r="Z27" s="199"/>
      <c r="AA27" s="258" t="s">
        <v>326</v>
      </c>
      <c r="AB27" s="259" t="s">
        <v>236</v>
      </c>
      <c r="AC27" s="259" t="s">
        <v>327</v>
      </c>
      <c r="AD27" s="259" t="s">
        <v>238</v>
      </c>
      <c r="AE27" s="260" t="s">
        <v>296</v>
      </c>
      <c r="AF27" s="199"/>
      <c r="AG27" s="259" t="s">
        <v>327</v>
      </c>
      <c r="AH27" s="259" t="s">
        <v>238</v>
      </c>
      <c r="AI27" s="259" t="s">
        <v>327</v>
      </c>
      <c r="AJ27" s="259" t="s">
        <v>238</v>
      </c>
      <c r="AK27" s="260" t="s">
        <v>296</v>
      </c>
      <c r="AL27" s="199"/>
      <c r="AM27" s="261" t="s">
        <v>328</v>
      </c>
      <c r="AN27" s="250" t="s">
        <v>236</v>
      </c>
      <c r="AO27" s="250" t="s">
        <v>327</v>
      </c>
      <c r="AP27" s="250" t="s">
        <v>238</v>
      </c>
      <c r="AQ27" s="251" t="s">
        <v>296</v>
      </c>
      <c r="AR27" s="199"/>
      <c r="AS27" s="23"/>
    </row>
    <row r="28" spans="1:45" ht="15.75" customHeight="1" x14ac:dyDescent="0.35">
      <c r="A28" s="23">
        <v>29</v>
      </c>
      <c r="B28" s="169"/>
      <c r="C28" s="169"/>
      <c r="D28" s="169"/>
      <c r="E28" s="169"/>
      <c r="F28" s="169"/>
      <c r="G28" s="169"/>
      <c r="H28" s="169"/>
      <c r="I28" s="23">
        <v>28</v>
      </c>
      <c r="J28" s="357" t="s">
        <v>329</v>
      </c>
      <c r="K28" s="262">
        <v>895</v>
      </c>
      <c r="L28" s="201" t="s">
        <v>256</v>
      </c>
      <c r="M28" s="263">
        <v>5</v>
      </c>
      <c r="N28" s="224">
        <v>11</v>
      </c>
      <c r="O28" s="264" t="s">
        <v>330</v>
      </c>
      <c r="P28" s="212" t="s">
        <v>236</v>
      </c>
      <c r="Q28" s="212" t="s">
        <v>330</v>
      </c>
      <c r="R28" s="212" t="s">
        <v>238</v>
      </c>
      <c r="S28" s="265" t="s">
        <v>331</v>
      </c>
      <c r="T28" s="190"/>
      <c r="U28" s="264" t="s">
        <v>332</v>
      </c>
      <c r="V28" s="212" t="s">
        <v>236</v>
      </c>
      <c r="W28" s="264" t="s">
        <v>330</v>
      </c>
      <c r="X28" s="264" t="s">
        <v>238</v>
      </c>
      <c r="Y28" s="264" t="s">
        <v>331</v>
      </c>
      <c r="Z28" s="190"/>
      <c r="AA28" s="264" t="s">
        <v>330</v>
      </c>
      <c r="AB28" s="264" t="s">
        <v>236</v>
      </c>
      <c r="AC28" s="264" t="s">
        <v>330</v>
      </c>
      <c r="AD28" s="264" t="s">
        <v>330</v>
      </c>
      <c r="AE28" s="264" t="s">
        <v>331</v>
      </c>
      <c r="AF28" s="190"/>
      <c r="AG28" s="264" t="s">
        <v>330</v>
      </c>
      <c r="AH28" s="264" t="s">
        <v>236</v>
      </c>
      <c r="AI28" s="264" t="s">
        <v>330</v>
      </c>
      <c r="AJ28" s="264" t="s">
        <v>238</v>
      </c>
      <c r="AK28" s="264" t="s">
        <v>331</v>
      </c>
      <c r="AL28" s="190"/>
      <c r="AM28" s="264" t="s">
        <v>330</v>
      </c>
      <c r="AN28" s="264" t="s">
        <v>236</v>
      </c>
      <c r="AO28" s="264" t="s">
        <v>330</v>
      </c>
      <c r="AP28" s="212" t="s">
        <v>238</v>
      </c>
      <c r="AQ28" s="265" t="s">
        <v>331</v>
      </c>
      <c r="AR28" s="190"/>
      <c r="AS28" s="23"/>
    </row>
    <row r="29" spans="1:45" ht="15.75" customHeight="1" thickBot="1" x14ac:dyDescent="0.4">
      <c r="A29" s="23">
        <v>30</v>
      </c>
      <c r="B29" s="169"/>
      <c r="C29" s="169"/>
      <c r="D29" s="169"/>
      <c r="E29" s="169"/>
      <c r="F29" s="169"/>
      <c r="G29" s="169"/>
      <c r="H29" s="169"/>
      <c r="I29" s="23">
        <v>29</v>
      </c>
      <c r="J29" s="357" t="s">
        <v>333</v>
      </c>
      <c r="K29" s="262">
        <v>895</v>
      </c>
      <c r="L29" s="201" t="s">
        <v>256</v>
      </c>
      <c r="M29" s="263">
        <v>5</v>
      </c>
      <c r="N29" s="266">
        <v>14</v>
      </c>
      <c r="O29" s="267" t="s">
        <v>334</v>
      </c>
      <c r="P29" s="267" t="s">
        <v>334</v>
      </c>
      <c r="Q29" s="267" t="s">
        <v>334</v>
      </c>
      <c r="R29" s="267" t="s">
        <v>334</v>
      </c>
      <c r="S29" s="267" t="s">
        <v>335</v>
      </c>
      <c r="T29" s="268"/>
      <c r="U29" s="267" t="s">
        <v>334</v>
      </c>
      <c r="V29" s="267" t="s">
        <v>236</v>
      </c>
      <c r="W29" s="267" t="s">
        <v>334</v>
      </c>
      <c r="X29" s="212" t="s">
        <v>238</v>
      </c>
      <c r="Y29" s="265" t="s">
        <v>157</v>
      </c>
      <c r="Z29" s="268"/>
      <c r="AA29" s="264" t="s">
        <v>336</v>
      </c>
      <c r="AB29" s="212" t="s">
        <v>236</v>
      </c>
      <c r="AC29" s="267" t="s">
        <v>334</v>
      </c>
      <c r="AD29" s="212" t="s">
        <v>238</v>
      </c>
      <c r="AE29" s="265" t="s">
        <v>157</v>
      </c>
      <c r="AF29" s="268"/>
      <c r="AG29" s="264" t="s">
        <v>337</v>
      </c>
      <c r="AH29" s="212" t="s">
        <v>236</v>
      </c>
      <c r="AI29" s="267" t="s">
        <v>334</v>
      </c>
      <c r="AJ29" s="212" t="s">
        <v>238</v>
      </c>
      <c r="AK29" s="265" t="s">
        <v>157</v>
      </c>
      <c r="AL29" s="268"/>
      <c r="AM29" s="264" t="s">
        <v>337</v>
      </c>
      <c r="AN29" s="212" t="s">
        <v>236</v>
      </c>
      <c r="AO29" s="267" t="s">
        <v>334</v>
      </c>
      <c r="AP29" s="212" t="s">
        <v>238</v>
      </c>
      <c r="AQ29" s="265" t="s">
        <v>157</v>
      </c>
      <c r="AR29" s="268"/>
      <c r="AS29" s="23"/>
    </row>
    <row r="30" spans="1:45" ht="15.75" customHeight="1" thickBot="1" x14ac:dyDescent="0.4">
      <c r="A30" s="23">
        <v>31</v>
      </c>
      <c r="B30" s="169"/>
      <c r="C30" s="169"/>
      <c r="D30" s="169"/>
      <c r="E30" s="169"/>
      <c r="F30" s="169"/>
      <c r="G30" s="169"/>
      <c r="H30" s="169"/>
      <c r="I30" s="23">
        <v>30</v>
      </c>
      <c r="J30" s="357" t="s">
        <v>338</v>
      </c>
      <c r="K30" s="262">
        <v>895</v>
      </c>
      <c r="L30" s="201" t="s">
        <v>256</v>
      </c>
      <c r="M30" s="263">
        <v>5</v>
      </c>
      <c r="N30" s="266">
        <v>12</v>
      </c>
      <c r="O30" s="267" t="s">
        <v>339</v>
      </c>
      <c r="P30" s="269" t="s">
        <v>236</v>
      </c>
      <c r="Q30" s="269" t="s">
        <v>257</v>
      </c>
      <c r="R30" s="269" t="s">
        <v>238</v>
      </c>
      <c r="S30" s="270" t="s">
        <v>340</v>
      </c>
      <c r="T30" s="271"/>
      <c r="U30" s="267" t="s">
        <v>341</v>
      </c>
      <c r="V30" s="269" t="s">
        <v>236</v>
      </c>
      <c r="W30" s="267" t="s">
        <v>339</v>
      </c>
      <c r="X30" s="269" t="s">
        <v>238</v>
      </c>
      <c r="Y30" s="270" t="s">
        <v>340</v>
      </c>
      <c r="Z30" s="271"/>
      <c r="AA30" s="267" t="s">
        <v>341</v>
      </c>
      <c r="AB30" s="269" t="s">
        <v>236</v>
      </c>
      <c r="AC30" s="267" t="s">
        <v>339</v>
      </c>
      <c r="AD30" s="269" t="s">
        <v>238</v>
      </c>
      <c r="AE30" s="270" t="s">
        <v>340</v>
      </c>
      <c r="AF30" s="271"/>
      <c r="AG30" s="267" t="s">
        <v>339</v>
      </c>
      <c r="AH30" s="269" t="s">
        <v>236</v>
      </c>
      <c r="AI30" s="267" t="s">
        <v>339</v>
      </c>
      <c r="AJ30" s="269" t="s">
        <v>238</v>
      </c>
      <c r="AK30" s="270" t="s">
        <v>340</v>
      </c>
      <c r="AL30" s="271"/>
      <c r="AM30" s="267" t="s">
        <v>339</v>
      </c>
      <c r="AN30" s="269" t="s">
        <v>236</v>
      </c>
      <c r="AO30" s="267" t="s">
        <v>339</v>
      </c>
      <c r="AP30" s="269" t="s">
        <v>238</v>
      </c>
      <c r="AQ30" s="270" t="s">
        <v>340</v>
      </c>
      <c r="AR30" s="271"/>
      <c r="AS30" s="23"/>
    </row>
    <row r="31" spans="1:45" ht="46.5" customHeight="1" thickBot="1" x14ac:dyDescent="0.4">
      <c r="A31" s="23">
        <v>32</v>
      </c>
      <c r="B31" s="169"/>
      <c r="C31" s="169"/>
      <c r="D31" s="169"/>
      <c r="E31" s="169"/>
      <c r="F31" s="169"/>
      <c r="G31" s="169"/>
      <c r="H31" s="169"/>
      <c r="I31" s="23">
        <v>31</v>
      </c>
      <c r="J31" s="358" t="s">
        <v>342</v>
      </c>
      <c r="K31" s="272"/>
      <c r="L31" s="273"/>
      <c r="M31" s="274" t="s">
        <v>343</v>
      </c>
      <c r="N31" s="275"/>
      <c r="O31" s="350" t="s">
        <v>219</v>
      </c>
      <c r="P31" s="351"/>
      <c r="Q31" s="351"/>
      <c r="R31" s="351"/>
      <c r="S31" s="352"/>
      <c r="T31" s="276"/>
      <c r="U31" s="175"/>
      <c r="V31" s="174" t="s">
        <v>220</v>
      </c>
      <c r="W31" s="174" t="s">
        <v>221</v>
      </c>
      <c r="X31" s="174"/>
      <c r="Y31" s="170"/>
      <c r="Z31" s="276"/>
      <c r="AA31" s="175"/>
      <c r="AB31" s="174"/>
      <c r="AC31" s="174" t="s">
        <v>222</v>
      </c>
      <c r="AD31" s="174"/>
      <c r="AE31" s="174"/>
      <c r="AF31" s="276"/>
      <c r="AG31" s="175"/>
      <c r="AH31" s="174"/>
      <c r="AI31" s="174" t="s">
        <v>223</v>
      </c>
      <c r="AJ31" s="174"/>
      <c r="AK31" s="170"/>
      <c r="AL31" s="276"/>
      <c r="AM31" s="175"/>
      <c r="AN31" s="174"/>
      <c r="AO31" s="174" t="s">
        <v>224</v>
      </c>
      <c r="AP31" s="174"/>
      <c r="AQ31" s="176"/>
      <c r="AR31" s="276"/>
      <c r="AS31" s="23"/>
    </row>
    <row r="32" spans="1:45" ht="15.75" customHeight="1" x14ac:dyDescent="0.35">
      <c r="B32" s="169"/>
      <c r="C32" s="169"/>
      <c r="D32" s="169"/>
      <c r="E32" s="169"/>
      <c r="F32" s="169"/>
      <c r="G32" s="169"/>
      <c r="H32" s="169"/>
      <c r="I32" s="23"/>
      <c r="J32" s="358" t="s">
        <v>196</v>
      </c>
      <c r="K32" s="272">
        <v>0</v>
      </c>
      <c r="L32" s="273"/>
      <c r="M32" s="277">
        <v>2</v>
      </c>
      <c r="N32" s="196"/>
      <c r="O32" s="278" t="s">
        <v>344</v>
      </c>
      <c r="P32" s="212"/>
      <c r="Q32" s="278" t="s">
        <v>345</v>
      </c>
      <c r="R32" s="278">
        <v>1800</v>
      </c>
      <c r="S32" s="212"/>
      <c r="T32" s="233"/>
      <c r="U32" s="212"/>
      <c r="V32" s="212"/>
      <c r="W32" s="212"/>
      <c r="X32" s="212"/>
      <c r="Y32" s="212"/>
      <c r="Z32" s="233"/>
      <c r="AA32" s="212"/>
      <c r="AB32" s="212"/>
      <c r="AC32" s="212"/>
      <c r="AD32" s="212"/>
      <c r="AE32" s="212"/>
      <c r="AF32" s="233"/>
      <c r="AG32" s="212"/>
      <c r="AH32" s="212"/>
      <c r="AI32" s="212"/>
      <c r="AJ32" s="212"/>
      <c r="AK32" s="212"/>
      <c r="AL32" s="233"/>
      <c r="AM32" s="212"/>
      <c r="AN32" s="212"/>
      <c r="AO32" s="212"/>
      <c r="AP32" s="212"/>
      <c r="AQ32" s="212"/>
      <c r="AR32" s="233"/>
      <c r="AS32" s="23"/>
    </row>
    <row r="33" spans="1:45" ht="15.75" customHeight="1" x14ac:dyDescent="0.35">
      <c r="A33" s="23"/>
      <c r="B33" s="169"/>
      <c r="C33" s="169"/>
      <c r="D33" s="169"/>
      <c r="E33" s="169"/>
      <c r="F33" s="169"/>
      <c r="G33" s="169"/>
      <c r="H33" s="169"/>
      <c r="I33" s="169"/>
      <c r="J33" s="358" t="s">
        <v>346</v>
      </c>
      <c r="K33" s="272">
        <v>0</v>
      </c>
      <c r="L33" s="273"/>
      <c r="M33" s="279">
        <v>2</v>
      </c>
      <c r="N33" s="280"/>
      <c r="O33" s="278" t="s">
        <v>344</v>
      </c>
      <c r="P33" s="212"/>
      <c r="Q33" s="278" t="s">
        <v>347</v>
      </c>
      <c r="R33" s="278">
        <v>1800</v>
      </c>
      <c r="S33" s="212"/>
      <c r="T33" s="233"/>
      <c r="U33" s="212"/>
      <c r="V33" s="212"/>
      <c r="W33" s="212"/>
      <c r="X33" s="212"/>
      <c r="Y33" s="212"/>
      <c r="Z33" s="233"/>
      <c r="AA33" s="212"/>
      <c r="AB33" s="212"/>
      <c r="AC33" s="212"/>
      <c r="AD33" s="212"/>
      <c r="AE33" s="212"/>
      <c r="AF33" s="233"/>
      <c r="AG33" s="212"/>
      <c r="AH33" s="212"/>
      <c r="AI33" s="212"/>
      <c r="AJ33" s="212"/>
      <c r="AK33" s="212"/>
      <c r="AL33" s="233"/>
      <c r="AM33" s="212"/>
      <c r="AN33" s="212"/>
      <c r="AO33" s="212"/>
      <c r="AP33" s="212"/>
      <c r="AQ33" s="212"/>
      <c r="AR33" s="233"/>
      <c r="AS33" s="23"/>
    </row>
    <row r="34" spans="1:45" ht="15.75" customHeight="1" x14ac:dyDescent="0.35">
      <c r="A34" s="23"/>
      <c r="B34" s="169"/>
      <c r="C34" s="169"/>
      <c r="D34" s="169"/>
      <c r="E34" s="169"/>
      <c r="F34" s="169"/>
      <c r="G34" s="169"/>
      <c r="H34" s="169"/>
      <c r="I34" s="169"/>
      <c r="J34" s="358" t="s">
        <v>197</v>
      </c>
      <c r="K34" s="272">
        <v>50</v>
      </c>
      <c r="L34" s="273"/>
      <c r="M34" s="279">
        <v>2</v>
      </c>
      <c r="N34" s="280"/>
      <c r="O34" s="212"/>
      <c r="P34" s="212"/>
      <c r="Q34" s="212"/>
      <c r="R34" s="212"/>
      <c r="S34" s="212"/>
      <c r="T34" s="212"/>
      <c r="U34" s="212"/>
      <c r="V34" s="212"/>
      <c r="W34" s="278" t="s">
        <v>344</v>
      </c>
      <c r="X34" s="278">
        <v>1800</v>
      </c>
      <c r="Y34" s="278" t="s">
        <v>348</v>
      </c>
      <c r="Z34" s="212"/>
      <c r="AA34" s="212"/>
      <c r="AB34" s="212"/>
      <c r="AC34" s="212"/>
      <c r="AD34" s="212"/>
      <c r="AE34" s="212"/>
      <c r="AF34" s="212"/>
      <c r="AG34" s="212"/>
      <c r="AH34" s="212"/>
      <c r="AI34" s="212"/>
      <c r="AJ34" s="212"/>
      <c r="AK34" s="212"/>
      <c r="AL34" s="212"/>
      <c r="AM34" s="212"/>
      <c r="AN34" s="212"/>
      <c r="AO34" s="212"/>
      <c r="AP34" s="281"/>
      <c r="AQ34" s="212"/>
      <c r="AR34" s="212"/>
      <c r="AS34" s="23"/>
    </row>
    <row r="35" spans="1:45" ht="21" customHeight="1" x14ac:dyDescent="0.35">
      <c r="A35" s="23"/>
      <c r="B35" s="23"/>
      <c r="C35" s="23"/>
      <c r="D35" s="23"/>
      <c r="E35" s="23"/>
      <c r="F35" s="23"/>
      <c r="G35" s="23"/>
      <c r="H35" s="23"/>
      <c r="I35" s="23"/>
      <c r="J35" s="358" t="s">
        <v>203</v>
      </c>
      <c r="K35" s="272">
        <v>50</v>
      </c>
      <c r="L35" s="273"/>
      <c r="M35" s="279">
        <v>2</v>
      </c>
      <c r="N35" s="280"/>
      <c r="O35" s="212"/>
      <c r="P35" s="212"/>
      <c r="Q35" s="212"/>
      <c r="R35" s="212"/>
      <c r="S35" s="212"/>
      <c r="T35" s="212"/>
      <c r="U35" s="212"/>
      <c r="V35" s="212"/>
      <c r="W35" s="278" t="s">
        <v>349</v>
      </c>
      <c r="X35" s="278">
        <v>1800</v>
      </c>
      <c r="Y35" s="278" t="s">
        <v>8</v>
      </c>
      <c r="Z35" s="212"/>
      <c r="AA35" s="212"/>
      <c r="AB35" s="212"/>
      <c r="AC35" s="212"/>
      <c r="AD35" s="212"/>
      <c r="AE35" s="212"/>
      <c r="AF35" s="212"/>
      <c r="AG35" s="212"/>
      <c r="AH35" s="212"/>
      <c r="AI35" s="212"/>
      <c r="AJ35" s="212"/>
      <c r="AK35" s="212"/>
      <c r="AL35" s="212"/>
      <c r="AM35" s="212"/>
      <c r="AN35" s="212"/>
      <c r="AO35" s="212"/>
      <c r="AP35" s="281"/>
      <c r="AQ35" s="212"/>
      <c r="AR35" s="212"/>
      <c r="AS35" s="23"/>
    </row>
    <row r="36" spans="1:45" ht="15.75" customHeight="1" x14ac:dyDescent="0.35">
      <c r="A36" s="23"/>
      <c r="B36" s="23"/>
      <c r="C36" s="23"/>
      <c r="D36" s="23"/>
      <c r="E36" s="23"/>
      <c r="F36" s="23"/>
      <c r="G36" s="23"/>
      <c r="H36" s="23"/>
      <c r="I36" s="23"/>
      <c r="J36" s="358" t="s">
        <v>205</v>
      </c>
      <c r="K36" s="272">
        <v>50</v>
      </c>
      <c r="L36" s="273"/>
      <c r="M36" s="279">
        <v>2</v>
      </c>
      <c r="N36" s="280"/>
      <c r="O36" s="212"/>
      <c r="P36" s="212"/>
      <c r="Q36" s="212"/>
      <c r="R36" s="212"/>
      <c r="S36" s="212"/>
      <c r="T36" s="212"/>
      <c r="U36" s="212"/>
      <c r="V36" s="212"/>
      <c r="W36" s="278" t="s">
        <v>350</v>
      </c>
      <c r="X36" s="278">
        <v>1800</v>
      </c>
      <c r="Y36" s="278" t="s">
        <v>7</v>
      </c>
      <c r="Z36" s="212"/>
      <c r="AA36" s="212"/>
      <c r="AB36" s="212"/>
      <c r="AC36" s="212"/>
      <c r="AD36" s="212"/>
      <c r="AE36" s="212"/>
      <c r="AF36" s="212"/>
      <c r="AG36" s="212"/>
      <c r="AH36" s="212"/>
      <c r="AI36" s="212"/>
      <c r="AJ36" s="212"/>
      <c r="AK36" s="212"/>
      <c r="AL36" s="212"/>
      <c r="AM36" s="212"/>
      <c r="AN36" s="212"/>
      <c r="AO36" s="212"/>
      <c r="AP36" s="281"/>
      <c r="AQ36" s="212"/>
      <c r="AR36" s="212"/>
      <c r="AS36" s="23"/>
    </row>
    <row r="37" spans="1:45" ht="15.75" customHeight="1" x14ac:dyDescent="0.35">
      <c r="A37" s="23"/>
      <c r="B37" s="23"/>
      <c r="C37" s="23"/>
      <c r="D37" s="23"/>
      <c r="E37" s="23"/>
      <c r="F37" s="23"/>
      <c r="G37" s="23"/>
      <c r="H37" s="23"/>
      <c r="I37" s="23"/>
      <c r="J37" s="358" t="s">
        <v>351</v>
      </c>
      <c r="K37" s="272">
        <v>50</v>
      </c>
      <c r="L37" s="273"/>
      <c r="M37" s="279">
        <v>2</v>
      </c>
      <c r="N37" s="282"/>
      <c r="O37" s="283"/>
      <c r="P37" s="283"/>
      <c r="Q37" s="283"/>
      <c r="R37" s="283"/>
      <c r="S37" s="283"/>
      <c r="T37" s="283"/>
      <c r="U37" s="283"/>
      <c r="V37" s="283"/>
      <c r="W37" s="278" t="s">
        <v>352</v>
      </c>
      <c r="X37" s="278">
        <v>1800</v>
      </c>
      <c r="Y37" s="278" t="s">
        <v>353</v>
      </c>
      <c r="Z37" s="283"/>
      <c r="AA37" s="212"/>
      <c r="AB37" s="212"/>
      <c r="AC37" s="212"/>
      <c r="AD37" s="212"/>
      <c r="AE37" s="212"/>
      <c r="AF37" s="283"/>
      <c r="AG37" s="212"/>
      <c r="AH37" s="212"/>
      <c r="AI37" s="212"/>
      <c r="AJ37" s="212"/>
      <c r="AK37" s="212"/>
      <c r="AL37" s="283"/>
      <c r="AM37" s="212"/>
      <c r="AN37" s="212"/>
      <c r="AO37" s="212"/>
      <c r="AP37" s="281"/>
      <c r="AQ37" s="212"/>
      <c r="AR37" s="283"/>
      <c r="AS37" s="23"/>
    </row>
    <row r="38" spans="1:45" ht="15.75" customHeight="1" x14ac:dyDescent="0.35">
      <c r="A38" s="23"/>
      <c r="B38" s="23"/>
      <c r="C38" s="23"/>
      <c r="D38" s="23"/>
      <c r="E38" s="23"/>
      <c r="F38" s="23"/>
      <c r="G38" s="23"/>
      <c r="H38" s="23"/>
      <c r="I38" s="23"/>
      <c r="J38" s="358" t="s">
        <v>209</v>
      </c>
      <c r="K38" s="272">
        <v>200</v>
      </c>
      <c r="L38" s="273"/>
      <c r="M38" s="279">
        <v>2</v>
      </c>
      <c r="N38" s="280"/>
      <c r="O38" s="212"/>
      <c r="P38" s="212"/>
      <c r="Q38" s="212"/>
      <c r="R38" s="212"/>
      <c r="S38" s="212"/>
      <c r="T38" s="212"/>
      <c r="U38" s="212"/>
      <c r="V38" s="212"/>
      <c r="W38" s="278" t="s">
        <v>354</v>
      </c>
      <c r="X38" s="278">
        <v>1800</v>
      </c>
      <c r="Y38" s="278" t="s">
        <v>286</v>
      </c>
      <c r="Z38" s="212"/>
      <c r="AA38" s="212"/>
      <c r="AB38" s="212"/>
      <c r="AC38" s="212"/>
      <c r="AD38" s="212"/>
      <c r="AE38" s="212"/>
      <c r="AF38" s="212"/>
      <c r="AG38" s="212"/>
      <c r="AH38" s="212"/>
      <c r="AI38" s="212"/>
      <c r="AJ38" s="212"/>
      <c r="AK38" s="212"/>
      <c r="AL38" s="212"/>
      <c r="AM38" s="212"/>
      <c r="AN38" s="212"/>
      <c r="AO38" s="212"/>
      <c r="AP38" s="281"/>
      <c r="AQ38" s="212"/>
      <c r="AR38" s="212"/>
      <c r="AS38" s="23"/>
    </row>
    <row r="39" spans="1:45" ht="15.75" customHeight="1" x14ac:dyDescent="0.35">
      <c r="A39" s="23"/>
      <c r="B39" s="23"/>
      <c r="C39" s="23"/>
      <c r="D39" s="23"/>
      <c r="E39" s="23"/>
      <c r="F39" s="23"/>
      <c r="G39" s="23"/>
      <c r="H39" s="23"/>
      <c r="I39" s="23"/>
      <c r="J39" s="358" t="s">
        <v>355</v>
      </c>
      <c r="K39" s="272">
        <v>200</v>
      </c>
      <c r="L39" s="273"/>
      <c r="M39" s="279">
        <v>2</v>
      </c>
      <c r="N39" s="280"/>
      <c r="O39" s="212"/>
      <c r="P39" s="212"/>
      <c r="Q39" s="212"/>
      <c r="R39" s="212"/>
      <c r="S39" s="212"/>
      <c r="T39" s="212"/>
      <c r="U39" s="212"/>
      <c r="V39" s="212"/>
      <c r="W39" s="278" t="s">
        <v>356</v>
      </c>
      <c r="X39" s="278">
        <v>1800</v>
      </c>
      <c r="Y39" s="278" t="s">
        <v>357</v>
      </c>
      <c r="Z39" s="212"/>
      <c r="AA39" s="212"/>
      <c r="AB39" s="212"/>
      <c r="AC39" s="212"/>
      <c r="AD39" s="212"/>
      <c r="AE39" s="212"/>
      <c r="AF39" s="212"/>
      <c r="AG39" s="212"/>
      <c r="AH39" s="212"/>
      <c r="AI39" s="212"/>
      <c r="AJ39" s="212"/>
      <c r="AK39" s="212"/>
      <c r="AL39" s="212"/>
      <c r="AM39" s="212"/>
      <c r="AN39" s="212"/>
      <c r="AO39" s="212"/>
      <c r="AP39" s="281"/>
      <c r="AQ39" s="212"/>
      <c r="AR39" s="212"/>
      <c r="AS39" s="23"/>
    </row>
    <row r="40" spans="1:45" ht="15.75" customHeight="1" x14ac:dyDescent="0.35">
      <c r="A40" s="23"/>
      <c r="B40" s="23"/>
      <c r="C40" s="23"/>
      <c r="D40" s="23"/>
      <c r="E40" s="23"/>
      <c r="F40" s="23"/>
      <c r="G40" s="23"/>
      <c r="H40" s="23"/>
      <c r="I40" s="23"/>
      <c r="J40" s="358" t="s">
        <v>198</v>
      </c>
      <c r="K40" s="272">
        <v>0</v>
      </c>
      <c r="L40" s="273"/>
      <c r="M40" s="279">
        <v>2</v>
      </c>
      <c r="N40" s="280"/>
      <c r="O40" s="212"/>
      <c r="P40" s="212"/>
      <c r="Q40" s="212"/>
      <c r="R40" s="212"/>
      <c r="S40" s="212"/>
      <c r="T40" s="212"/>
      <c r="U40" s="212"/>
      <c r="V40" s="212"/>
      <c r="W40" s="212"/>
      <c r="X40" s="212"/>
      <c r="Y40" s="212"/>
      <c r="Z40" s="212"/>
      <c r="AA40" s="212"/>
      <c r="AB40" s="212"/>
      <c r="AC40" s="278" t="s">
        <v>158</v>
      </c>
      <c r="AD40" s="278">
        <v>1800</v>
      </c>
      <c r="AE40" s="212">
        <v>2100</v>
      </c>
      <c r="AF40" s="212"/>
      <c r="AG40" s="212"/>
      <c r="AH40" s="212"/>
      <c r="AI40" s="212"/>
      <c r="AJ40" s="212"/>
      <c r="AK40" s="212"/>
      <c r="AL40" s="212"/>
      <c r="AM40" s="212"/>
      <c r="AN40" s="212"/>
      <c r="AO40" s="212"/>
      <c r="AP40" s="281"/>
      <c r="AQ40" s="212"/>
      <c r="AR40" s="212"/>
      <c r="AS40" s="23"/>
    </row>
    <row r="41" spans="1:45" ht="15.75" customHeight="1" x14ac:dyDescent="0.35">
      <c r="A41" s="23"/>
      <c r="B41" s="23"/>
      <c r="C41" s="23"/>
      <c r="D41" s="23"/>
      <c r="E41" s="23"/>
      <c r="F41" s="23"/>
      <c r="G41" s="23"/>
      <c r="H41" s="23"/>
      <c r="I41" s="23"/>
      <c r="J41" s="358" t="s">
        <v>199</v>
      </c>
      <c r="K41" s="272">
        <v>0</v>
      </c>
      <c r="L41" s="273"/>
      <c r="M41" s="277">
        <v>2</v>
      </c>
      <c r="N41" s="196"/>
      <c r="O41" s="212"/>
      <c r="P41" s="212"/>
      <c r="Q41" s="212"/>
      <c r="R41" s="212"/>
      <c r="S41" s="212"/>
      <c r="T41" s="212"/>
      <c r="U41" s="212"/>
      <c r="V41" s="212"/>
      <c r="W41" s="212"/>
      <c r="X41" s="212"/>
      <c r="Y41" s="212"/>
      <c r="Z41" s="212"/>
      <c r="AA41" s="212"/>
      <c r="AB41" s="212"/>
      <c r="AC41" s="212"/>
      <c r="AD41" s="212"/>
      <c r="AE41" s="212"/>
      <c r="AF41" s="212"/>
      <c r="AG41" s="212"/>
      <c r="AH41" s="212"/>
      <c r="AI41" s="278" t="s">
        <v>358</v>
      </c>
      <c r="AJ41" s="278">
        <v>1800</v>
      </c>
      <c r="AK41" s="212"/>
      <c r="AL41" s="212"/>
      <c r="AM41" s="212"/>
      <c r="AN41" s="212"/>
      <c r="AO41" s="212"/>
      <c r="AP41" s="281"/>
      <c r="AQ41" s="212"/>
      <c r="AR41" s="212"/>
      <c r="AS41" s="23"/>
    </row>
    <row r="42" spans="1:45" ht="15.75" customHeight="1" x14ac:dyDescent="0.35">
      <c r="A42" s="23"/>
      <c r="B42" s="23"/>
      <c r="C42" s="23"/>
      <c r="D42" s="23"/>
      <c r="E42" s="23"/>
      <c r="F42" s="23"/>
      <c r="G42" s="23"/>
      <c r="H42" s="23"/>
      <c r="I42" s="23"/>
      <c r="J42" s="284"/>
      <c r="K42" s="285"/>
      <c r="L42" s="286"/>
      <c r="M42" s="287"/>
      <c r="N42" s="284"/>
      <c r="O42" s="284"/>
      <c r="P42" s="284"/>
      <c r="Q42" s="284"/>
      <c r="R42" s="284"/>
      <c r="S42" s="284"/>
      <c r="T42" s="284"/>
      <c r="U42" s="284"/>
      <c r="V42" s="284"/>
      <c r="W42" s="288"/>
      <c r="X42" s="288"/>
      <c r="Y42" s="288"/>
      <c r="Z42" s="284"/>
      <c r="AA42" s="289"/>
      <c r="AB42" s="289"/>
      <c r="AC42" s="289"/>
      <c r="AD42" s="289"/>
      <c r="AE42" s="289"/>
      <c r="AF42" s="284"/>
      <c r="AG42" s="289"/>
      <c r="AH42" s="289"/>
      <c r="AI42" s="289"/>
      <c r="AJ42" s="289"/>
      <c r="AK42" s="289"/>
      <c r="AL42" s="284"/>
      <c r="AM42" s="289"/>
      <c r="AN42" s="289"/>
      <c r="AO42" s="289"/>
      <c r="AP42" s="289"/>
      <c r="AQ42" s="289"/>
      <c r="AR42" s="284"/>
      <c r="AS42" s="23"/>
    </row>
    <row r="43" spans="1:45" ht="15.75" customHeight="1" x14ac:dyDescent="0.35">
      <c r="A43" s="23"/>
      <c r="B43" s="23"/>
      <c r="C43" s="23"/>
      <c r="D43" s="23"/>
      <c r="E43" s="23"/>
      <c r="F43" s="23"/>
      <c r="G43" s="23"/>
      <c r="H43" s="23"/>
      <c r="I43" s="23"/>
      <c r="J43" s="290"/>
      <c r="K43" s="291"/>
      <c r="L43" s="292"/>
      <c r="M43" s="293"/>
      <c r="N43" s="290"/>
      <c r="O43" s="290"/>
      <c r="P43" s="290"/>
      <c r="Q43" s="290"/>
      <c r="R43" s="290"/>
      <c r="S43" s="290"/>
      <c r="T43" s="290"/>
      <c r="U43" s="290"/>
      <c r="V43" s="290"/>
      <c r="W43" s="294"/>
      <c r="X43" s="294"/>
      <c r="Y43" s="294"/>
      <c r="Z43" s="290"/>
      <c r="AA43" s="295"/>
      <c r="AB43" s="295"/>
      <c r="AC43" s="295"/>
      <c r="AD43" s="295"/>
      <c r="AE43" s="295"/>
      <c r="AF43" s="290"/>
      <c r="AG43" s="295"/>
      <c r="AH43" s="295"/>
      <c r="AI43" s="295"/>
      <c r="AJ43" s="295"/>
      <c r="AK43" s="295"/>
      <c r="AL43" s="290"/>
      <c r="AM43" s="295"/>
      <c r="AN43" s="295"/>
      <c r="AO43" s="295"/>
      <c r="AP43" s="295"/>
      <c r="AQ43" s="295"/>
      <c r="AR43" s="290"/>
      <c r="AS43" s="23"/>
    </row>
    <row r="44" spans="1:45" ht="15.75" customHeight="1" x14ac:dyDescent="0.4">
      <c r="A44" s="23"/>
      <c r="B44" s="23"/>
      <c r="C44" s="23"/>
      <c r="D44" s="23"/>
      <c r="E44" s="23"/>
      <c r="F44" s="23"/>
      <c r="G44" s="23"/>
      <c r="H44" s="23"/>
      <c r="I44" s="23"/>
      <c r="J44" s="296" t="s">
        <v>359</v>
      </c>
      <c r="K44" s="297"/>
      <c r="L44" s="298"/>
      <c r="M44" s="299" t="s">
        <v>214</v>
      </c>
      <c r="N44" s="210"/>
      <c r="O44" s="210" t="s">
        <v>225</v>
      </c>
      <c r="P44" s="210"/>
      <c r="Q44" s="210" t="s">
        <v>147</v>
      </c>
      <c r="R44" s="210" t="s">
        <v>5</v>
      </c>
      <c r="S44" s="210" t="s">
        <v>360</v>
      </c>
      <c r="T44" s="210"/>
      <c r="U44" s="210" t="s">
        <v>361</v>
      </c>
      <c r="V44" s="210"/>
      <c r="W44" s="300"/>
      <c r="X44" s="169"/>
      <c r="Y44" s="169"/>
      <c r="Z44" s="210"/>
      <c r="AA44" s="169"/>
      <c r="AB44" s="169"/>
      <c r="AC44" s="23"/>
      <c r="AD44" s="23"/>
      <c r="AE44" s="23"/>
      <c r="AF44" s="210"/>
      <c r="AG44" s="23"/>
      <c r="AH44" s="23"/>
      <c r="AI44" s="23"/>
      <c r="AJ44" s="23"/>
      <c r="AK44" s="23"/>
      <c r="AL44" s="210"/>
      <c r="AM44" s="23"/>
      <c r="AN44" s="23"/>
      <c r="AO44" s="23"/>
      <c r="AP44" s="23"/>
      <c r="AQ44" s="23"/>
      <c r="AR44" s="210"/>
      <c r="AS44" s="23"/>
    </row>
    <row r="45" spans="1:45" ht="60.75" customHeight="1" x14ac:dyDescent="0.35">
      <c r="A45" s="23"/>
      <c r="B45" s="23"/>
      <c r="C45" s="23"/>
      <c r="D45" s="23"/>
      <c r="E45" s="23"/>
      <c r="F45" s="23"/>
      <c r="G45" s="23"/>
      <c r="H45" s="23"/>
      <c r="I45" s="23"/>
      <c r="J45" s="210" t="s">
        <v>359</v>
      </c>
      <c r="K45" s="301" t="s">
        <v>362</v>
      </c>
      <c r="L45" s="301"/>
      <c r="M45" s="302">
        <v>1</v>
      </c>
      <c r="N45" s="300"/>
      <c r="O45" s="300" t="s">
        <v>363</v>
      </c>
      <c r="P45" s="210"/>
      <c r="Q45" s="210" t="s">
        <v>232</v>
      </c>
      <c r="R45" s="210"/>
      <c r="S45" s="300" t="s">
        <v>364</v>
      </c>
      <c r="T45" s="300"/>
      <c r="U45" s="300"/>
      <c r="V45" s="210"/>
      <c r="W45" s="210"/>
      <c r="X45" s="169"/>
      <c r="Y45" s="169"/>
      <c r="Z45" s="300"/>
      <c r="AA45" s="169"/>
      <c r="AB45" s="169"/>
      <c r="AC45" s="23"/>
      <c r="AD45" s="23"/>
      <c r="AE45" s="23"/>
      <c r="AF45" s="300"/>
      <c r="AG45" s="23"/>
      <c r="AH45" s="23"/>
      <c r="AI45" s="23"/>
      <c r="AJ45" s="23"/>
      <c r="AK45" s="23"/>
      <c r="AL45" s="300"/>
      <c r="AM45" s="23"/>
      <c r="AN45" s="23"/>
      <c r="AO45" s="23"/>
      <c r="AP45" s="23"/>
      <c r="AQ45" s="23"/>
      <c r="AR45" s="300"/>
      <c r="AS45" s="23"/>
    </row>
    <row r="46" spans="1:45" ht="15.75" customHeight="1" x14ac:dyDescent="0.35">
      <c r="A46" s="23"/>
      <c r="B46" s="23"/>
      <c r="C46" s="23"/>
      <c r="D46" s="23"/>
      <c r="E46" s="23"/>
      <c r="F46" s="23"/>
      <c r="G46" s="23"/>
      <c r="H46" s="23"/>
      <c r="I46" s="23"/>
      <c r="J46" s="169" t="s">
        <v>365</v>
      </c>
      <c r="K46" s="303"/>
      <c r="L46" s="303"/>
      <c r="M46" s="167"/>
      <c r="N46" s="210"/>
      <c r="O46" s="210" t="s">
        <v>366</v>
      </c>
      <c r="P46" s="210"/>
      <c r="Q46" s="210" t="s">
        <v>241</v>
      </c>
      <c r="R46" s="210"/>
      <c r="S46" s="300"/>
      <c r="T46" s="210"/>
      <c r="U46" s="210"/>
      <c r="V46" s="210"/>
      <c r="W46" s="210"/>
      <c r="X46" s="169"/>
      <c r="Y46" s="169"/>
      <c r="Z46" s="210"/>
      <c r="AA46" s="169"/>
      <c r="AB46" s="169"/>
      <c r="AC46" s="23"/>
      <c r="AD46" s="23"/>
      <c r="AE46" s="23"/>
      <c r="AF46" s="210"/>
      <c r="AG46" s="23"/>
      <c r="AH46" s="23"/>
      <c r="AI46" s="23"/>
      <c r="AJ46" s="23"/>
      <c r="AK46" s="23"/>
      <c r="AL46" s="210"/>
      <c r="AM46" s="23"/>
      <c r="AN46" s="23"/>
      <c r="AO46" s="23"/>
      <c r="AP46" s="23"/>
      <c r="AQ46" s="23"/>
      <c r="AR46" s="210"/>
      <c r="AS46" s="23"/>
    </row>
    <row r="47" spans="1:45" ht="15.75" customHeight="1" x14ac:dyDescent="0.35">
      <c r="A47" s="23"/>
      <c r="B47" s="23"/>
      <c r="C47" s="23"/>
      <c r="D47" s="23"/>
      <c r="E47" s="23"/>
      <c r="F47" s="23"/>
      <c r="G47" s="23"/>
      <c r="H47" s="23"/>
      <c r="I47" s="23"/>
      <c r="J47" s="169"/>
      <c r="K47" s="303"/>
      <c r="L47" s="303"/>
      <c r="M47" s="167"/>
      <c r="N47" s="210"/>
      <c r="O47" s="210" t="s">
        <v>367</v>
      </c>
      <c r="P47" s="210"/>
      <c r="Q47" s="210" t="s">
        <v>245</v>
      </c>
      <c r="R47" s="210"/>
      <c r="S47" s="300"/>
      <c r="T47" s="210"/>
      <c r="U47" s="210"/>
      <c r="V47" s="210"/>
      <c r="W47" s="210"/>
      <c r="X47" s="169"/>
      <c r="Y47" s="169"/>
      <c r="Z47" s="210"/>
      <c r="AA47" s="169"/>
      <c r="AB47" s="169"/>
      <c r="AC47" s="23"/>
      <c r="AD47" s="23"/>
      <c r="AE47" s="23"/>
      <c r="AF47" s="210"/>
      <c r="AG47" s="23"/>
      <c r="AH47" s="23"/>
      <c r="AI47" s="23"/>
      <c r="AJ47" s="23"/>
      <c r="AK47" s="23"/>
      <c r="AL47" s="210"/>
      <c r="AM47" s="23"/>
      <c r="AN47" s="23"/>
      <c r="AO47" s="23"/>
      <c r="AP47" s="23"/>
      <c r="AQ47" s="23"/>
      <c r="AR47" s="210"/>
      <c r="AS47" s="23"/>
    </row>
    <row r="48" spans="1:45" ht="58.5" customHeight="1" x14ac:dyDescent="0.35">
      <c r="A48" s="23"/>
      <c r="B48" s="23"/>
      <c r="C48" s="23"/>
      <c r="D48" s="23"/>
      <c r="E48" s="23"/>
      <c r="F48" s="23"/>
      <c r="G48" s="23"/>
      <c r="H48" s="23"/>
      <c r="I48" s="23"/>
      <c r="J48" s="304"/>
      <c r="K48" s="303"/>
      <c r="L48" s="303"/>
      <c r="M48" s="164"/>
      <c r="N48" s="305"/>
      <c r="O48" s="306" t="s">
        <v>368</v>
      </c>
      <c r="P48" s="306"/>
      <c r="Q48" s="306" t="s">
        <v>249</v>
      </c>
      <c r="R48" s="306"/>
      <c r="S48" s="307"/>
      <c r="T48" s="306"/>
      <c r="U48" s="306"/>
      <c r="V48" s="306"/>
      <c r="W48" s="306"/>
      <c r="X48" s="308"/>
      <c r="Y48" s="308"/>
      <c r="Z48" s="306"/>
      <c r="AA48" s="308"/>
      <c r="AB48" s="308"/>
      <c r="AC48" s="23"/>
      <c r="AD48" s="23"/>
      <c r="AE48" s="23"/>
      <c r="AF48" s="306"/>
      <c r="AG48" s="23"/>
      <c r="AH48" s="23"/>
      <c r="AI48" s="23"/>
      <c r="AJ48" s="23"/>
      <c r="AK48" s="23"/>
      <c r="AL48" s="306"/>
      <c r="AM48" s="23"/>
      <c r="AN48" s="23"/>
      <c r="AO48" s="23"/>
      <c r="AP48" s="23"/>
      <c r="AQ48" s="23"/>
      <c r="AR48" s="306"/>
      <c r="AS48" s="23"/>
    </row>
    <row r="49" spans="1:45" ht="45.75" customHeight="1" x14ac:dyDescent="0.35">
      <c r="A49" s="23"/>
      <c r="B49" s="23"/>
      <c r="C49" s="23"/>
      <c r="D49" s="23"/>
      <c r="E49" s="23"/>
      <c r="F49" s="23"/>
      <c r="G49" s="23"/>
      <c r="H49" s="23"/>
      <c r="I49" s="23"/>
      <c r="K49" s="303"/>
      <c r="L49" s="303"/>
      <c r="M49" s="164"/>
      <c r="N49" s="305"/>
      <c r="O49" s="306" t="s">
        <v>369</v>
      </c>
      <c r="P49" s="306"/>
      <c r="Q49" s="306" t="s">
        <v>254</v>
      </c>
      <c r="R49" s="306"/>
      <c r="S49" s="307"/>
      <c r="T49" s="306"/>
      <c r="U49" s="306"/>
      <c r="V49" s="306"/>
      <c r="W49" s="306"/>
      <c r="X49" s="308"/>
      <c r="Y49" s="308"/>
      <c r="Z49" s="306"/>
      <c r="AA49" s="308"/>
      <c r="AB49" s="308"/>
      <c r="AC49" s="169"/>
      <c r="AD49" s="169"/>
      <c r="AE49" s="169"/>
      <c r="AF49" s="306"/>
      <c r="AG49" s="169"/>
      <c r="AH49" s="169"/>
      <c r="AI49" s="169"/>
      <c r="AJ49" s="169"/>
      <c r="AK49" s="169"/>
      <c r="AL49" s="306"/>
      <c r="AM49" s="169"/>
      <c r="AN49" s="169"/>
      <c r="AO49" s="169"/>
      <c r="AP49" s="169"/>
      <c r="AQ49" s="309"/>
      <c r="AR49" s="306"/>
      <c r="AS49" s="23"/>
    </row>
    <row r="50" spans="1:45" ht="15.75" customHeight="1" x14ac:dyDescent="0.35">
      <c r="A50" s="23"/>
      <c r="B50" s="23"/>
      <c r="C50" s="23"/>
      <c r="D50" s="23"/>
      <c r="E50" s="23"/>
      <c r="F50" s="23"/>
      <c r="G50" s="23"/>
      <c r="H50" s="23"/>
      <c r="I50" s="23"/>
      <c r="K50" s="303"/>
      <c r="L50" s="303"/>
      <c r="M50" s="164"/>
      <c r="N50" s="305"/>
      <c r="O50" s="210" t="s">
        <v>370</v>
      </c>
      <c r="P50" s="210"/>
      <c r="Q50" s="210" t="s">
        <v>263</v>
      </c>
      <c r="R50" s="210"/>
      <c r="S50" s="300"/>
      <c r="T50" s="210"/>
      <c r="U50" s="210"/>
      <c r="V50" s="210"/>
      <c r="W50" s="210"/>
      <c r="X50" s="169"/>
      <c r="Y50" s="169"/>
      <c r="Z50" s="210"/>
      <c r="AA50" s="169"/>
      <c r="AB50" s="169"/>
      <c r="AC50" s="169"/>
      <c r="AD50" s="169"/>
      <c r="AE50" s="169"/>
      <c r="AF50" s="210"/>
      <c r="AG50" s="169"/>
      <c r="AH50" s="169"/>
      <c r="AI50" s="169"/>
      <c r="AJ50" s="169"/>
      <c r="AK50" s="169"/>
      <c r="AL50" s="210"/>
      <c r="AM50" s="169"/>
      <c r="AN50" s="169"/>
      <c r="AO50" s="169"/>
      <c r="AP50" s="169"/>
      <c r="AQ50" s="309"/>
      <c r="AR50" s="210"/>
      <c r="AS50" s="23"/>
    </row>
    <row r="51" spans="1:45" ht="15.75" customHeight="1" x14ac:dyDescent="0.35">
      <c r="A51" s="23"/>
      <c r="B51" s="23"/>
      <c r="C51" s="23"/>
      <c r="D51" s="23"/>
      <c r="E51" s="23"/>
      <c r="F51" s="23"/>
      <c r="G51" s="23"/>
      <c r="H51" s="23"/>
      <c r="I51" s="23"/>
      <c r="J51" s="310"/>
      <c r="K51" s="311"/>
      <c r="L51" s="312" t="s">
        <v>371</v>
      </c>
      <c r="M51" s="31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</row>
    <row r="52" spans="1:45" ht="15.75" customHeight="1" x14ac:dyDescent="0.35">
      <c r="A52" s="23"/>
      <c r="B52" s="23"/>
      <c r="C52" s="23"/>
      <c r="D52" s="23"/>
      <c r="E52" s="23"/>
      <c r="F52" s="23"/>
      <c r="G52" s="23"/>
      <c r="H52" s="23"/>
      <c r="I52" s="23"/>
      <c r="J52" s="314" t="s">
        <v>372</v>
      </c>
      <c r="K52" s="315"/>
      <c r="L52" s="316"/>
      <c r="M52" s="317" t="s">
        <v>373</v>
      </c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</row>
    <row r="53" spans="1:45" ht="15.75" customHeight="1" x14ac:dyDescent="0.35">
      <c r="A53" s="23"/>
      <c r="B53" s="23"/>
      <c r="C53" s="23"/>
      <c r="D53" s="23"/>
      <c r="E53" s="23"/>
      <c r="F53" s="23"/>
      <c r="G53" s="23"/>
      <c r="H53" s="23"/>
      <c r="I53" s="23"/>
      <c r="J53" s="318" t="s">
        <v>374</v>
      </c>
      <c r="K53" s="319"/>
      <c r="L53" s="320"/>
      <c r="M53" s="321" t="s">
        <v>375</v>
      </c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</row>
    <row r="54" spans="1:45" ht="15.75" customHeight="1" x14ac:dyDescent="0.35">
      <c r="A54" s="23"/>
      <c r="B54" s="23"/>
      <c r="C54" s="23"/>
      <c r="D54" s="23"/>
      <c r="E54" s="23"/>
      <c r="F54" s="23"/>
      <c r="G54" s="23"/>
      <c r="H54" s="23"/>
      <c r="I54" s="23"/>
      <c r="J54" s="322" t="s">
        <v>376</v>
      </c>
      <c r="K54" s="323"/>
      <c r="L54" s="324"/>
      <c r="M54" s="325" t="s">
        <v>377</v>
      </c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</row>
    <row r="55" spans="1:45" ht="15.75" customHeight="1" x14ac:dyDescent="0.35">
      <c r="J55" s="326" t="s">
        <v>378</v>
      </c>
      <c r="K55" s="327"/>
      <c r="L55" s="328"/>
      <c r="M55" s="329" t="s">
        <v>379</v>
      </c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</row>
    <row r="56" spans="1:45" ht="15.75" customHeight="1" x14ac:dyDescent="0.35">
      <c r="J56" s="330" t="s">
        <v>380</v>
      </c>
      <c r="K56" s="331"/>
      <c r="L56" s="332"/>
      <c r="M56" s="333" t="s">
        <v>381</v>
      </c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</row>
    <row r="57" spans="1:45" ht="15.75" customHeight="1" x14ac:dyDescent="0.5">
      <c r="A57" s="105"/>
      <c r="B57" s="105"/>
      <c r="C57" s="105"/>
      <c r="D57" s="105"/>
      <c r="E57" s="105"/>
      <c r="F57" s="105"/>
      <c r="G57" s="105"/>
      <c r="H57" s="105"/>
      <c r="I57" s="105"/>
      <c r="L57" s="334"/>
      <c r="M57" s="22"/>
      <c r="N57" s="335"/>
      <c r="O57" s="336"/>
      <c r="P57" s="336"/>
      <c r="Q57" s="336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</row>
    <row r="58" spans="1:45" ht="15.75" customHeight="1" x14ac:dyDescent="0.5">
      <c r="J58" s="24"/>
      <c r="L58" s="334"/>
      <c r="M58" s="22"/>
      <c r="N58" s="335"/>
      <c r="O58" s="336"/>
      <c r="P58" s="336"/>
      <c r="Q58" s="336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</row>
    <row r="59" spans="1:45" ht="15.75" customHeight="1" x14ac:dyDescent="0.5">
      <c r="J59" s="337"/>
      <c r="K59" s="23"/>
      <c r="L59" s="338"/>
      <c r="M59" s="164"/>
      <c r="N59" s="335"/>
      <c r="O59" s="336"/>
      <c r="P59" s="336"/>
      <c r="Q59" s="336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</row>
    <row r="60" spans="1:45" ht="15.75" customHeight="1" x14ac:dyDescent="0.5">
      <c r="J60" s="23"/>
      <c r="K60" s="23"/>
      <c r="L60" s="338"/>
      <c r="M60" s="164"/>
      <c r="N60" s="335"/>
      <c r="O60" s="336"/>
      <c r="P60" s="336"/>
      <c r="Q60" s="336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</row>
    <row r="61" spans="1:45" ht="15.75" customHeight="1" x14ac:dyDescent="0.5">
      <c r="J61" s="23"/>
      <c r="K61" s="23"/>
      <c r="L61" s="338"/>
      <c r="M61" s="164"/>
      <c r="N61" s="335"/>
      <c r="O61" s="336"/>
      <c r="P61" s="336"/>
      <c r="Q61" s="336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</row>
    <row r="62" spans="1:45" ht="15.75" customHeight="1" x14ac:dyDescent="0.35">
      <c r="L62" s="334"/>
      <c r="M62" s="164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</row>
    <row r="63" spans="1:45" ht="15.75" customHeight="1" x14ac:dyDescent="0.35">
      <c r="L63" s="334"/>
      <c r="M63" s="164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</row>
    <row r="64" spans="1:45" ht="15.75" customHeight="1" x14ac:dyDescent="0.35">
      <c r="L64" s="334"/>
      <c r="M64" s="164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</row>
    <row r="65" spans="10:45" ht="15.75" customHeight="1" x14ac:dyDescent="0.35">
      <c r="L65" s="334"/>
      <c r="M65" s="164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</row>
    <row r="66" spans="10:45" ht="15.75" customHeight="1" x14ac:dyDescent="0.35">
      <c r="L66" s="334"/>
      <c r="M66" s="164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</row>
    <row r="67" spans="10:45" ht="15.75" customHeight="1" x14ac:dyDescent="0.35">
      <c r="J67" s="23"/>
      <c r="K67" s="23"/>
      <c r="L67" s="338"/>
      <c r="M67" s="164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</row>
    <row r="68" spans="10:45" ht="15.75" customHeight="1" x14ac:dyDescent="0.35">
      <c r="J68" s="23"/>
      <c r="K68" s="23"/>
      <c r="L68" s="338"/>
      <c r="M68" s="164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</row>
    <row r="69" spans="10:45" ht="15.75" customHeight="1" x14ac:dyDescent="0.35">
      <c r="J69" s="23"/>
      <c r="K69" s="23"/>
      <c r="L69" s="338"/>
      <c r="M69" s="164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</row>
    <row r="70" spans="10:45" ht="15.75" customHeight="1" x14ac:dyDescent="0.35">
      <c r="L70" s="334"/>
      <c r="M70" s="22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</row>
    <row r="71" spans="10:45" ht="15.75" customHeight="1" x14ac:dyDescent="0.35">
      <c r="L71" s="334"/>
      <c r="M71" s="22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</row>
    <row r="72" spans="10:45" ht="15.75" customHeight="1" x14ac:dyDescent="0.35">
      <c r="L72" s="334"/>
      <c r="M72" s="22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</row>
    <row r="73" spans="10:45" ht="15.75" customHeight="1" x14ac:dyDescent="0.35">
      <c r="L73" s="334"/>
      <c r="M73" s="22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</row>
    <row r="74" spans="10:45" ht="15.75" customHeight="1" x14ac:dyDescent="0.35">
      <c r="L74" s="334"/>
      <c r="M74" s="22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</row>
    <row r="75" spans="10:45" ht="15.75" customHeight="1" x14ac:dyDescent="0.35">
      <c r="L75" s="334"/>
      <c r="M75" s="22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</row>
    <row r="76" spans="10:45" ht="15.75" customHeight="1" x14ac:dyDescent="0.35">
      <c r="L76" s="334"/>
      <c r="M76" s="22"/>
    </row>
    <row r="77" spans="10:45" ht="15.75" customHeight="1" x14ac:dyDescent="0.35">
      <c r="L77" s="334"/>
      <c r="M77" s="22"/>
    </row>
    <row r="78" spans="10:45" ht="15.75" customHeight="1" x14ac:dyDescent="0.35">
      <c r="L78" s="334"/>
      <c r="M78" s="22"/>
    </row>
    <row r="79" spans="10:45" ht="15.75" customHeight="1" x14ac:dyDescent="0.35">
      <c r="L79" s="334"/>
      <c r="M79" s="22"/>
    </row>
    <row r="80" spans="10:45" ht="15.75" customHeight="1" x14ac:dyDescent="0.35">
      <c r="L80" s="334"/>
      <c r="M80" s="22"/>
    </row>
    <row r="81" spans="12:13" ht="15.75" customHeight="1" x14ac:dyDescent="0.35">
      <c r="L81" s="334"/>
      <c r="M81" s="22"/>
    </row>
    <row r="82" spans="12:13" ht="15.75" customHeight="1" x14ac:dyDescent="0.35">
      <c r="L82" s="334"/>
      <c r="M82" s="22"/>
    </row>
    <row r="83" spans="12:13" ht="15.75" customHeight="1" x14ac:dyDescent="0.35">
      <c r="L83" s="334"/>
      <c r="M83" s="22"/>
    </row>
    <row r="84" spans="12:13" ht="15.75" customHeight="1" x14ac:dyDescent="0.35">
      <c r="L84" s="334"/>
      <c r="M84" s="22"/>
    </row>
    <row r="85" spans="12:13" ht="15.75" customHeight="1" x14ac:dyDescent="0.35">
      <c r="L85" s="334"/>
      <c r="M85" s="22"/>
    </row>
    <row r="86" spans="12:13" ht="15.75" customHeight="1" x14ac:dyDescent="0.35">
      <c r="L86" s="334"/>
      <c r="M86" s="22"/>
    </row>
    <row r="87" spans="12:13" ht="15.75" customHeight="1" x14ac:dyDescent="0.35">
      <c r="L87" s="334"/>
      <c r="M87" s="22"/>
    </row>
    <row r="88" spans="12:13" ht="15.75" customHeight="1" x14ac:dyDescent="0.35">
      <c r="L88" s="334"/>
      <c r="M88" s="22"/>
    </row>
    <row r="89" spans="12:13" ht="15.75" customHeight="1" x14ac:dyDescent="0.35">
      <c r="L89" s="334"/>
      <c r="M89" s="22"/>
    </row>
    <row r="90" spans="12:13" ht="15.75" customHeight="1" x14ac:dyDescent="0.35">
      <c r="L90" s="334"/>
      <c r="M90" s="22"/>
    </row>
    <row r="91" spans="12:13" ht="15.75" customHeight="1" x14ac:dyDescent="0.35">
      <c r="L91" s="334"/>
      <c r="M91" s="22"/>
    </row>
    <row r="92" spans="12:13" ht="15.75" customHeight="1" x14ac:dyDescent="0.35">
      <c r="L92" s="334"/>
      <c r="M92" s="22"/>
    </row>
    <row r="93" spans="12:13" ht="15.75" customHeight="1" x14ac:dyDescent="0.35">
      <c r="L93" s="334"/>
      <c r="M93" s="22"/>
    </row>
    <row r="94" spans="12:13" ht="15.75" customHeight="1" x14ac:dyDescent="0.35">
      <c r="L94" s="334"/>
      <c r="M94" s="22"/>
    </row>
    <row r="95" spans="12:13" ht="15.75" customHeight="1" x14ac:dyDescent="0.35">
      <c r="L95" s="334"/>
      <c r="M95" s="22"/>
    </row>
    <row r="96" spans="12:13" ht="15.75" customHeight="1" x14ac:dyDescent="0.35">
      <c r="L96" s="334"/>
      <c r="M96" s="22"/>
    </row>
    <row r="97" spans="12:13" ht="15.75" customHeight="1" x14ac:dyDescent="0.35">
      <c r="L97" s="334"/>
      <c r="M97" s="22"/>
    </row>
    <row r="98" spans="12:13" ht="15.75" customHeight="1" x14ac:dyDescent="0.35">
      <c r="L98" s="334"/>
      <c r="M98" s="22"/>
    </row>
    <row r="99" spans="12:13" ht="15.75" customHeight="1" x14ac:dyDescent="0.35">
      <c r="L99" s="334"/>
      <c r="M99" s="22"/>
    </row>
    <row r="100" spans="12:13" ht="15.75" customHeight="1" x14ac:dyDescent="0.35">
      <c r="L100" s="334"/>
      <c r="M100" s="22"/>
    </row>
    <row r="101" spans="12:13" ht="15.75" customHeight="1" x14ac:dyDescent="0.35">
      <c r="L101" s="334"/>
      <c r="M101" s="22"/>
    </row>
    <row r="102" spans="12:13" ht="15.75" customHeight="1" x14ac:dyDescent="0.35">
      <c r="L102" s="334"/>
      <c r="M102" s="22"/>
    </row>
    <row r="103" spans="12:13" ht="15.75" customHeight="1" x14ac:dyDescent="0.35">
      <c r="L103" s="334"/>
      <c r="M103" s="22"/>
    </row>
    <row r="104" spans="12:13" ht="15.75" customHeight="1" x14ac:dyDescent="0.35">
      <c r="L104" s="334"/>
      <c r="M104" s="22"/>
    </row>
    <row r="105" spans="12:13" ht="15.75" customHeight="1" x14ac:dyDescent="0.35">
      <c r="L105" s="334"/>
      <c r="M105" s="22"/>
    </row>
    <row r="106" spans="12:13" ht="15.75" customHeight="1" x14ac:dyDescent="0.35">
      <c r="L106" s="334"/>
      <c r="M106" s="22"/>
    </row>
    <row r="107" spans="12:13" ht="15.75" customHeight="1" x14ac:dyDescent="0.35">
      <c r="L107" s="334"/>
      <c r="M107" s="22"/>
    </row>
    <row r="108" spans="12:13" ht="15.75" customHeight="1" x14ac:dyDescent="0.35">
      <c r="L108" s="334"/>
      <c r="M108" s="22"/>
    </row>
    <row r="109" spans="12:13" ht="15.75" customHeight="1" x14ac:dyDescent="0.35">
      <c r="L109" s="334"/>
      <c r="M109" s="22"/>
    </row>
    <row r="110" spans="12:13" ht="15.75" customHeight="1" x14ac:dyDescent="0.35">
      <c r="L110" s="334"/>
      <c r="M110" s="22"/>
    </row>
    <row r="111" spans="12:13" ht="15.75" customHeight="1" x14ac:dyDescent="0.35">
      <c r="L111" s="334"/>
      <c r="M111" s="22"/>
    </row>
    <row r="112" spans="12:13" ht="15.75" customHeight="1" x14ac:dyDescent="0.35">
      <c r="L112" s="334"/>
      <c r="M112" s="22"/>
    </row>
    <row r="113" spans="12:13" ht="15.75" customHeight="1" x14ac:dyDescent="0.35">
      <c r="L113" s="334"/>
      <c r="M113" s="22"/>
    </row>
    <row r="114" spans="12:13" ht="15.75" customHeight="1" x14ac:dyDescent="0.35">
      <c r="L114" s="334"/>
      <c r="M114" s="22"/>
    </row>
    <row r="115" spans="12:13" ht="15.75" customHeight="1" x14ac:dyDescent="0.35">
      <c r="L115" s="334"/>
      <c r="M115" s="22"/>
    </row>
    <row r="116" spans="12:13" ht="15.75" customHeight="1" x14ac:dyDescent="0.35">
      <c r="L116" s="334"/>
      <c r="M116" s="22"/>
    </row>
    <row r="117" spans="12:13" ht="15.75" customHeight="1" x14ac:dyDescent="0.35">
      <c r="L117" s="334"/>
      <c r="M117" s="22"/>
    </row>
    <row r="118" spans="12:13" ht="15.75" customHeight="1" x14ac:dyDescent="0.35">
      <c r="L118" s="334"/>
      <c r="M118" s="22"/>
    </row>
    <row r="119" spans="12:13" ht="15.75" customHeight="1" x14ac:dyDescent="0.35">
      <c r="L119" s="334"/>
      <c r="M119" s="22"/>
    </row>
    <row r="120" spans="12:13" ht="15.75" customHeight="1" x14ac:dyDescent="0.35">
      <c r="L120" s="334"/>
      <c r="M120" s="22"/>
    </row>
    <row r="121" spans="12:13" ht="15.75" customHeight="1" x14ac:dyDescent="0.35">
      <c r="L121" s="334"/>
      <c r="M121" s="22"/>
    </row>
    <row r="122" spans="12:13" ht="15.75" customHeight="1" x14ac:dyDescent="0.35">
      <c r="L122" s="334"/>
      <c r="M122" s="22"/>
    </row>
    <row r="123" spans="12:13" ht="15.75" customHeight="1" x14ac:dyDescent="0.35">
      <c r="L123" s="334"/>
      <c r="M123" s="22"/>
    </row>
    <row r="124" spans="12:13" ht="15.75" customHeight="1" x14ac:dyDescent="0.35">
      <c r="L124" s="334"/>
      <c r="M124" s="22"/>
    </row>
    <row r="125" spans="12:13" ht="15.75" customHeight="1" x14ac:dyDescent="0.35">
      <c r="L125" s="334"/>
      <c r="M125" s="22"/>
    </row>
    <row r="126" spans="12:13" ht="15.75" customHeight="1" x14ac:dyDescent="0.35">
      <c r="L126" s="334"/>
      <c r="M126" s="22"/>
    </row>
    <row r="127" spans="12:13" ht="15.75" customHeight="1" x14ac:dyDescent="0.35">
      <c r="L127" s="334"/>
      <c r="M127" s="22"/>
    </row>
    <row r="128" spans="12:13" ht="15.75" customHeight="1" x14ac:dyDescent="0.35">
      <c r="L128" s="334"/>
      <c r="M128" s="22"/>
    </row>
    <row r="129" spans="12:13" ht="15.75" customHeight="1" x14ac:dyDescent="0.35">
      <c r="L129" s="334"/>
      <c r="M129" s="22"/>
    </row>
    <row r="130" spans="12:13" ht="15.75" customHeight="1" x14ac:dyDescent="0.35">
      <c r="L130" s="334"/>
      <c r="M130" s="22"/>
    </row>
    <row r="131" spans="12:13" ht="15.75" customHeight="1" x14ac:dyDescent="0.35">
      <c r="L131" s="334"/>
      <c r="M131" s="22"/>
    </row>
    <row r="132" spans="12:13" ht="15.75" customHeight="1" x14ac:dyDescent="0.35">
      <c r="L132" s="334"/>
      <c r="M132" s="22"/>
    </row>
    <row r="133" spans="12:13" ht="15.75" customHeight="1" x14ac:dyDescent="0.35">
      <c r="L133" s="334"/>
      <c r="M133" s="22"/>
    </row>
    <row r="134" spans="12:13" ht="15.75" customHeight="1" x14ac:dyDescent="0.35">
      <c r="L134" s="334"/>
      <c r="M134" s="22"/>
    </row>
    <row r="135" spans="12:13" ht="15.75" customHeight="1" x14ac:dyDescent="0.35">
      <c r="L135" s="334"/>
      <c r="M135" s="22"/>
    </row>
    <row r="136" spans="12:13" ht="15.75" customHeight="1" x14ac:dyDescent="0.35">
      <c r="L136" s="334"/>
      <c r="M136" s="22"/>
    </row>
    <row r="137" spans="12:13" ht="15.75" customHeight="1" x14ac:dyDescent="0.35">
      <c r="L137" s="334"/>
      <c r="M137" s="22"/>
    </row>
    <row r="138" spans="12:13" ht="15.75" customHeight="1" x14ac:dyDescent="0.35">
      <c r="L138" s="334"/>
      <c r="M138" s="22"/>
    </row>
    <row r="139" spans="12:13" ht="15.75" customHeight="1" x14ac:dyDescent="0.35">
      <c r="L139" s="334"/>
      <c r="M139" s="22"/>
    </row>
    <row r="140" spans="12:13" ht="15.75" customHeight="1" x14ac:dyDescent="0.35">
      <c r="L140" s="334"/>
      <c r="M140" s="22"/>
    </row>
    <row r="141" spans="12:13" ht="15.75" customHeight="1" x14ac:dyDescent="0.35">
      <c r="L141" s="334"/>
      <c r="M141" s="22"/>
    </row>
    <row r="142" spans="12:13" ht="15.75" customHeight="1" x14ac:dyDescent="0.35">
      <c r="L142" s="334"/>
      <c r="M142" s="22"/>
    </row>
    <row r="143" spans="12:13" ht="15.75" customHeight="1" x14ac:dyDescent="0.35">
      <c r="L143" s="334"/>
      <c r="M143" s="22"/>
    </row>
    <row r="144" spans="12:13" ht="15.75" customHeight="1" x14ac:dyDescent="0.35">
      <c r="L144" s="334"/>
      <c r="M144" s="22"/>
    </row>
    <row r="145" spans="12:13" ht="15.75" customHeight="1" x14ac:dyDescent="0.35">
      <c r="L145" s="334"/>
      <c r="M145" s="22"/>
    </row>
    <row r="146" spans="12:13" ht="15.75" customHeight="1" x14ac:dyDescent="0.35">
      <c r="L146" s="334"/>
      <c r="M146" s="22"/>
    </row>
    <row r="147" spans="12:13" ht="15.75" customHeight="1" x14ac:dyDescent="0.35">
      <c r="L147" s="334"/>
      <c r="M147" s="22"/>
    </row>
    <row r="148" spans="12:13" ht="15.75" customHeight="1" x14ac:dyDescent="0.35">
      <c r="L148" s="334"/>
      <c r="M148" s="22"/>
    </row>
    <row r="149" spans="12:13" ht="15.75" customHeight="1" x14ac:dyDescent="0.35">
      <c r="L149" s="334"/>
      <c r="M149" s="22"/>
    </row>
    <row r="150" spans="12:13" ht="15.75" customHeight="1" x14ac:dyDescent="0.35">
      <c r="L150" s="334"/>
      <c r="M150" s="22"/>
    </row>
    <row r="151" spans="12:13" ht="15.75" customHeight="1" x14ac:dyDescent="0.35">
      <c r="L151" s="334"/>
      <c r="M151" s="22"/>
    </row>
    <row r="152" spans="12:13" ht="15.75" customHeight="1" x14ac:dyDescent="0.35">
      <c r="L152" s="334"/>
      <c r="M152" s="22"/>
    </row>
    <row r="153" spans="12:13" ht="15.75" customHeight="1" x14ac:dyDescent="0.35">
      <c r="L153" s="334"/>
      <c r="M153" s="22"/>
    </row>
    <row r="154" spans="12:13" ht="15.75" customHeight="1" x14ac:dyDescent="0.35">
      <c r="L154" s="334"/>
      <c r="M154" s="22"/>
    </row>
    <row r="155" spans="12:13" ht="15.75" customHeight="1" x14ac:dyDescent="0.35">
      <c r="L155" s="334"/>
      <c r="M155" s="22"/>
    </row>
    <row r="156" spans="12:13" ht="15.75" customHeight="1" x14ac:dyDescent="0.35">
      <c r="L156" s="334"/>
      <c r="M156" s="22"/>
    </row>
    <row r="157" spans="12:13" ht="15.75" customHeight="1" x14ac:dyDescent="0.35">
      <c r="L157" s="334"/>
      <c r="M157" s="22"/>
    </row>
    <row r="158" spans="12:13" ht="15.75" customHeight="1" x14ac:dyDescent="0.35">
      <c r="L158" s="334"/>
      <c r="M158" s="22"/>
    </row>
    <row r="159" spans="12:13" ht="15.75" customHeight="1" x14ac:dyDescent="0.35">
      <c r="L159" s="334"/>
      <c r="M159" s="22"/>
    </row>
    <row r="160" spans="12:13" ht="15.75" customHeight="1" x14ac:dyDescent="0.35">
      <c r="L160" s="334"/>
      <c r="M160" s="22"/>
    </row>
    <row r="161" spans="12:13" ht="15.75" customHeight="1" x14ac:dyDescent="0.35">
      <c r="L161" s="334"/>
      <c r="M161" s="22"/>
    </row>
    <row r="162" spans="12:13" ht="15.75" customHeight="1" x14ac:dyDescent="0.35">
      <c r="L162" s="334"/>
      <c r="M162" s="22"/>
    </row>
    <row r="163" spans="12:13" ht="15.75" customHeight="1" x14ac:dyDescent="0.35">
      <c r="L163" s="334"/>
      <c r="M163" s="22"/>
    </row>
    <row r="164" spans="12:13" ht="15.75" customHeight="1" x14ac:dyDescent="0.35">
      <c r="L164" s="334"/>
      <c r="M164" s="22"/>
    </row>
    <row r="165" spans="12:13" ht="15.75" customHeight="1" x14ac:dyDescent="0.35">
      <c r="L165" s="334"/>
      <c r="M165" s="22"/>
    </row>
    <row r="166" spans="12:13" ht="15.75" customHeight="1" x14ac:dyDescent="0.35">
      <c r="L166" s="334"/>
      <c r="M166" s="22"/>
    </row>
    <row r="167" spans="12:13" ht="15.75" customHeight="1" x14ac:dyDescent="0.35">
      <c r="L167" s="334"/>
      <c r="M167" s="22"/>
    </row>
    <row r="168" spans="12:13" ht="15.75" customHeight="1" x14ac:dyDescent="0.35">
      <c r="L168" s="334"/>
      <c r="M168" s="22"/>
    </row>
    <row r="169" spans="12:13" ht="15.75" customHeight="1" x14ac:dyDescent="0.35">
      <c r="L169" s="334"/>
      <c r="M169" s="22"/>
    </row>
    <row r="170" spans="12:13" ht="15.75" customHeight="1" x14ac:dyDescent="0.35">
      <c r="L170" s="334"/>
      <c r="M170" s="22"/>
    </row>
    <row r="171" spans="12:13" ht="15.75" customHeight="1" x14ac:dyDescent="0.35">
      <c r="L171" s="334"/>
      <c r="M171" s="22"/>
    </row>
    <row r="172" spans="12:13" ht="15.75" customHeight="1" x14ac:dyDescent="0.35">
      <c r="L172" s="334"/>
      <c r="M172" s="22"/>
    </row>
    <row r="173" spans="12:13" ht="15.75" customHeight="1" x14ac:dyDescent="0.35">
      <c r="L173" s="334"/>
      <c r="M173" s="22"/>
    </row>
    <row r="174" spans="12:13" ht="15.75" customHeight="1" x14ac:dyDescent="0.35">
      <c r="L174" s="334"/>
      <c r="M174" s="22"/>
    </row>
    <row r="175" spans="12:13" ht="15.75" customHeight="1" x14ac:dyDescent="0.35">
      <c r="L175" s="334"/>
      <c r="M175" s="22"/>
    </row>
    <row r="176" spans="12:13" ht="15.75" customHeight="1" x14ac:dyDescent="0.35">
      <c r="L176" s="334"/>
      <c r="M176" s="22"/>
    </row>
    <row r="177" spans="12:13" ht="15.75" customHeight="1" x14ac:dyDescent="0.35">
      <c r="L177" s="334"/>
      <c r="M177" s="22"/>
    </row>
    <row r="178" spans="12:13" ht="15.75" customHeight="1" x14ac:dyDescent="0.35">
      <c r="L178" s="334"/>
      <c r="M178" s="22"/>
    </row>
    <row r="179" spans="12:13" ht="15.75" customHeight="1" x14ac:dyDescent="0.35">
      <c r="L179" s="334"/>
      <c r="M179" s="22"/>
    </row>
    <row r="180" spans="12:13" ht="15.75" customHeight="1" x14ac:dyDescent="0.35">
      <c r="L180" s="334"/>
      <c r="M180" s="22"/>
    </row>
    <row r="181" spans="12:13" ht="15.75" customHeight="1" x14ac:dyDescent="0.35">
      <c r="L181" s="334"/>
      <c r="M181" s="22"/>
    </row>
    <row r="182" spans="12:13" ht="15.75" customHeight="1" x14ac:dyDescent="0.35">
      <c r="L182" s="334"/>
      <c r="M182" s="22"/>
    </row>
    <row r="183" spans="12:13" ht="15.75" customHeight="1" x14ac:dyDescent="0.35">
      <c r="L183" s="334"/>
      <c r="M183" s="22"/>
    </row>
    <row r="184" spans="12:13" ht="15.75" customHeight="1" x14ac:dyDescent="0.35">
      <c r="L184" s="334"/>
      <c r="M184" s="22"/>
    </row>
    <row r="185" spans="12:13" ht="15.75" customHeight="1" x14ac:dyDescent="0.35">
      <c r="L185" s="334"/>
      <c r="M185" s="22"/>
    </row>
    <row r="186" spans="12:13" ht="15.75" customHeight="1" x14ac:dyDescent="0.35">
      <c r="L186" s="334"/>
      <c r="M186" s="22"/>
    </row>
    <row r="187" spans="12:13" ht="15.75" customHeight="1" x14ac:dyDescent="0.35">
      <c r="L187" s="334"/>
      <c r="M187" s="22"/>
    </row>
    <row r="188" spans="12:13" ht="15.75" customHeight="1" x14ac:dyDescent="0.35">
      <c r="L188" s="334"/>
      <c r="M188" s="22"/>
    </row>
    <row r="189" spans="12:13" ht="15.75" customHeight="1" x14ac:dyDescent="0.35">
      <c r="L189" s="334"/>
      <c r="M189" s="22"/>
    </row>
    <row r="190" spans="12:13" ht="15.75" customHeight="1" x14ac:dyDescent="0.35">
      <c r="L190" s="334"/>
      <c r="M190" s="22"/>
    </row>
    <row r="191" spans="12:13" ht="15.75" customHeight="1" x14ac:dyDescent="0.35">
      <c r="L191" s="334"/>
      <c r="M191" s="22"/>
    </row>
    <row r="192" spans="12:13" ht="15.75" customHeight="1" x14ac:dyDescent="0.35">
      <c r="L192" s="334"/>
      <c r="M192" s="22"/>
    </row>
    <row r="193" spans="12:13" ht="15.75" customHeight="1" x14ac:dyDescent="0.35">
      <c r="L193" s="334"/>
      <c r="M193" s="22"/>
    </row>
    <row r="194" spans="12:13" ht="15.75" customHeight="1" x14ac:dyDescent="0.35">
      <c r="L194" s="334"/>
      <c r="M194" s="22"/>
    </row>
    <row r="195" spans="12:13" ht="15.75" customHeight="1" x14ac:dyDescent="0.35">
      <c r="L195" s="334"/>
      <c r="M195" s="22"/>
    </row>
    <row r="196" spans="12:13" ht="15.75" customHeight="1" x14ac:dyDescent="0.35">
      <c r="L196" s="334"/>
      <c r="M196" s="22"/>
    </row>
    <row r="197" spans="12:13" ht="15.75" customHeight="1" x14ac:dyDescent="0.35">
      <c r="L197" s="334"/>
      <c r="M197" s="22"/>
    </row>
    <row r="198" spans="12:13" ht="15.75" customHeight="1" x14ac:dyDescent="0.35">
      <c r="L198" s="334"/>
      <c r="M198" s="22"/>
    </row>
    <row r="199" spans="12:13" ht="15.75" customHeight="1" x14ac:dyDescent="0.35">
      <c r="L199" s="334"/>
      <c r="M199" s="22"/>
    </row>
    <row r="200" spans="12:13" ht="15.75" customHeight="1" x14ac:dyDescent="0.35">
      <c r="L200" s="334"/>
      <c r="M200" s="22"/>
    </row>
    <row r="201" spans="12:13" ht="15.75" customHeight="1" x14ac:dyDescent="0.35">
      <c r="L201" s="334"/>
      <c r="M201" s="22"/>
    </row>
    <row r="202" spans="12:13" ht="15.75" customHeight="1" x14ac:dyDescent="0.35">
      <c r="L202" s="334"/>
      <c r="M202" s="22"/>
    </row>
    <row r="203" spans="12:13" ht="15.75" customHeight="1" x14ac:dyDescent="0.35">
      <c r="L203" s="334"/>
      <c r="M203" s="22"/>
    </row>
    <row r="204" spans="12:13" ht="15.75" customHeight="1" x14ac:dyDescent="0.35">
      <c r="L204" s="334"/>
      <c r="M204" s="22"/>
    </row>
    <row r="205" spans="12:13" ht="15.75" customHeight="1" x14ac:dyDescent="0.35">
      <c r="L205" s="334"/>
      <c r="M205" s="22"/>
    </row>
    <row r="206" spans="12:13" ht="15.75" customHeight="1" x14ac:dyDescent="0.35">
      <c r="L206" s="334"/>
      <c r="M206" s="22"/>
    </row>
    <row r="207" spans="12:13" ht="15.75" customHeight="1" x14ac:dyDescent="0.35">
      <c r="L207" s="334"/>
      <c r="M207" s="22"/>
    </row>
    <row r="208" spans="12:13" ht="15.75" customHeight="1" x14ac:dyDescent="0.35">
      <c r="L208" s="334"/>
      <c r="M208" s="22"/>
    </row>
    <row r="209" spans="12:13" ht="15.75" customHeight="1" x14ac:dyDescent="0.35">
      <c r="L209" s="334"/>
      <c r="M209" s="22"/>
    </row>
    <row r="210" spans="12:13" ht="15.75" customHeight="1" x14ac:dyDescent="0.35">
      <c r="L210" s="334"/>
      <c r="M210" s="22"/>
    </row>
    <row r="211" spans="12:13" ht="15.75" customHeight="1" x14ac:dyDescent="0.35">
      <c r="L211" s="334"/>
      <c r="M211" s="22"/>
    </row>
    <row r="212" spans="12:13" ht="15.75" customHeight="1" x14ac:dyDescent="0.35">
      <c r="L212" s="334"/>
      <c r="M212" s="22"/>
    </row>
    <row r="213" spans="12:13" ht="15.75" customHeight="1" x14ac:dyDescent="0.35">
      <c r="L213" s="334"/>
      <c r="M213" s="22"/>
    </row>
    <row r="214" spans="12:13" ht="15.75" customHeight="1" x14ac:dyDescent="0.35">
      <c r="L214" s="334"/>
      <c r="M214" s="22"/>
    </row>
    <row r="215" spans="12:13" ht="15.75" customHeight="1" x14ac:dyDescent="0.35">
      <c r="L215" s="334"/>
      <c r="M215" s="22"/>
    </row>
    <row r="216" spans="12:13" ht="15.75" customHeight="1" x14ac:dyDescent="0.35">
      <c r="L216" s="334"/>
      <c r="M216" s="22"/>
    </row>
    <row r="217" spans="12:13" ht="15.75" customHeight="1" x14ac:dyDescent="0.35">
      <c r="L217" s="334"/>
      <c r="M217" s="22"/>
    </row>
    <row r="218" spans="12:13" ht="15.75" customHeight="1" x14ac:dyDescent="0.35">
      <c r="L218" s="334"/>
      <c r="M218" s="22"/>
    </row>
    <row r="219" spans="12:13" ht="15.75" customHeight="1" x14ac:dyDescent="0.35">
      <c r="L219" s="334"/>
      <c r="M219" s="22"/>
    </row>
    <row r="220" spans="12:13" ht="15.75" customHeight="1" x14ac:dyDescent="0.35">
      <c r="L220" s="334"/>
      <c r="M220" s="22"/>
    </row>
    <row r="221" spans="12:13" ht="15.75" customHeight="1" x14ac:dyDescent="0.35">
      <c r="L221" s="334"/>
      <c r="M221" s="22"/>
    </row>
    <row r="222" spans="12:13" ht="15.75" customHeight="1" x14ac:dyDescent="0.35">
      <c r="L222" s="334"/>
      <c r="M222" s="22"/>
    </row>
    <row r="223" spans="12:13" ht="15.75" customHeight="1" x14ac:dyDescent="0.35">
      <c r="L223" s="334"/>
      <c r="M223" s="22"/>
    </row>
    <row r="224" spans="12:13" ht="15.75" customHeight="1" x14ac:dyDescent="0.35">
      <c r="L224" s="334"/>
      <c r="M224" s="22"/>
    </row>
    <row r="225" spans="12:13" ht="15.75" customHeight="1" x14ac:dyDescent="0.35">
      <c r="L225" s="334"/>
      <c r="M225" s="22"/>
    </row>
    <row r="226" spans="12:13" ht="15.75" customHeight="1" x14ac:dyDescent="0.35">
      <c r="L226" s="334"/>
      <c r="M226" s="22"/>
    </row>
    <row r="227" spans="12:13" ht="15.75" customHeight="1" x14ac:dyDescent="0.35">
      <c r="L227" s="334"/>
      <c r="M227" s="22"/>
    </row>
    <row r="228" spans="12:13" ht="15.75" customHeight="1" x14ac:dyDescent="0.35">
      <c r="L228" s="334"/>
      <c r="M228" s="22"/>
    </row>
    <row r="229" spans="12:13" ht="15.75" customHeight="1" x14ac:dyDescent="0.35">
      <c r="L229" s="334"/>
      <c r="M229" s="22"/>
    </row>
    <row r="230" spans="12:13" ht="15.75" customHeight="1" x14ac:dyDescent="0.35">
      <c r="L230" s="334"/>
      <c r="M230" s="22"/>
    </row>
    <row r="231" spans="12:13" ht="15.75" customHeight="1" x14ac:dyDescent="0.35">
      <c r="L231" s="334"/>
      <c r="M231" s="22"/>
    </row>
    <row r="232" spans="12:13" ht="15.75" customHeight="1" x14ac:dyDescent="0.35">
      <c r="L232" s="334"/>
      <c r="M232" s="22"/>
    </row>
    <row r="233" spans="12:13" ht="15.75" customHeight="1" x14ac:dyDescent="0.35">
      <c r="L233" s="334"/>
      <c r="M233" s="22"/>
    </row>
    <row r="234" spans="12:13" ht="15.75" customHeight="1" x14ac:dyDescent="0.35">
      <c r="L234" s="334"/>
      <c r="M234" s="22"/>
    </row>
    <row r="235" spans="12:13" ht="15.75" customHeight="1" x14ac:dyDescent="0.35">
      <c r="L235" s="334"/>
      <c r="M235" s="22"/>
    </row>
    <row r="236" spans="12:13" ht="15.75" customHeight="1" x14ac:dyDescent="0.35">
      <c r="L236" s="334"/>
      <c r="M236" s="22"/>
    </row>
    <row r="237" spans="12:13" ht="15.75" customHeight="1" x14ac:dyDescent="0.35">
      <c r="L237" s="334"/>
      <c r="M237" s="22"/>
    </row>
    <row r="238" spans="12:13" ht="15.75" customHeight="1" x14ac:dyDescent="0.35">
      <c r="L238" s="334"/>
      <c r="M238" s="22"/>
    </row>
    <row r="239" spans="12:13" ht="15.75" customHeight="1" x14ac:dyDescent="0.35">
      <c r="L239" s="334"/>
      <c r="M239" s="22"/>
    </row>
    <row r="240" spans="12:13" ht="15.75" customHeight="1" x14ac:dyDescent="0.35">
      <c r="L240" s="334"/>
      <c r="M240" s="22"/>
    </row>
    <row r="241" spans="12:13" ht="15.75" customHeight="1" x14ac:dyDescent="0.35">
      <c r="L241" s="334"/>
      <c r="M241" s="22"/>
    </row>
    <row r="242" spans="12:13" ht="15.75" customHeight="1" x14ac:dyDescent="0.35">
      <c r="L242" s="334"/>
      <c r="M242" s="22"/>
    </row>
    <row r="243" spans="12:13" ht="15.75" customHeight="1" x14ac:dyDescent="0.35">
      <c r="L243" s="334"/>
      <c r="M243" s="22"/>
    </row>
    <row r="244" spans="12:13" ht="15.75" customHeight="1" x14ac:dyDescent="0.35">
      <c r="L244" s="334"/>
      <c r="M244" s="22"/>
    </row>
    <row r="245" spans="12:13" ht="15.75" customHeight="1" x14ac:dyDescent="0.35">
      <c r="L245" s="334"/>
      <c r="M245" s="22"/>
    </row>
    <row r="246" spans="12:13" ht="15.75" customHeight="1" x14ac:dyDescent="0.35">
      <c r="L246" s="334"/>
      <c r="M246" s="22"/>
    </row>
    <row r="247" spans="12:13" ht="15.75" customHeight="1" x14ac:dyDescent="0.35">
      <c r="L247" s="334"/>
      <c r="M247" s="22"/>
    </row>
    <row r="248" spans="12:13" ht="15.75" customHeight="1" x14ac:dyDescent="0.35">
      <c r="L248" s="334"/>
      <c r="M248" s="22"/>
    </row>
    <row r="249" spans="12:13" ht="15.75" customHeight="1" x14ac:dyDescent="0.35">
      <c r="L249" s="334"/>
      <c r="M249" s="22"/>
    </row>
    <row r="250" spans="12:13" ht="15.75" customHeight="1" x14ac:dyDescent="0.35">
      <c r="L250" s="334"/>
      <c r="M250" s="22"/>
    </row>
    <row r="251" spans="12:13" ht="15.75" customHeight="1" x14ac:dyDescent="0.35">
      <c r="L251" s="334"/>
      <c r="M251" s="22"/>
    </row>
    <row r="252" spans="12:13" ht="15.75" customHeight="1" x14ac:dyDescent="0.35">
      <c r="L252" s="334"/>
      <c r="M252" s="22"/>
    </row>
    <row r="253" spans="12:13" ht="15.75" customHeight="1" x14ac:dyDescent="0.35">
      <c r="L253" s="334"/>
      <c r="M253" s="22"/>
    </row>
    <row r="254" spans="12:13" ht="15.75" customHeight="1" x14ac:dyDescent="0.35">
      <c r="L254" s="334"/>
      <c r="M254" s="22"/>
    </row>
    <row r="255" spans="12:13" ht="15.75" customHeight="1" x14ac:dyDescent="0.35">
      <c r="L255" s="334"/>
      <c r="M255" s="22"/>
    </row>
    <row r="256" spans="12:13" ht="15.75" customHeight="1" x14ac:dyDescent="0.35">
      <c r="L256" s="334"/>
      <c r="M256" s="22"/>
    </row>
    <row r="257" spans="12:13" ht="15.75" customHeight="1" x14ac:dyDescent="0.35">
      <c r="L257" s="334"/>
      <c r="M257" s="22"/>
    </row>
    <row r="258" spans="12:13" ht="15.75" customHeight="1" x14ac:dyDescent="0.35">
      <c r="L258" s="334"/>
      <c r="M258" s="22"/>
    </row>
    <row r="259" spans="12:13" ht="15.75" customHeight="1" x14ac:dyDescent="0.35">
      <c r="L259" s="334"/>
      <c r="M259" s="22"/>
    </row>
    <row r="260" spans="12:13" ht="15.75" customHeight="1" x14ac:dyDescent="0.35">
      <c r="L260" s="334"/>
      <c r="M260" s="22"/>
    </row>
    <row r="261" spans="12:13" ht="15.75" customHeight="1" x14ac:dyDescent="0.35">
      <c r="L261" s="334"/>
      <c r="M261" s="22"/>
    </row>
    <row r="262" spans="12:13" ht="15.75" customHeight="1" x14ac:dyDescent="0.35">
      <c r="L262" s="334"/>
      <c r="M262" s="22"/>
    </row>
    <row r="263" spans="12:13" ht="15.75" customHeight="1" x14ac:dyDescent="0.35">
      <c r="L263" s="334"/>
      <c r="M263" s="22"/>
    </row>
    <row r="264" spans="12:13" ht="15.75" customHeight="1" x14ac:dyDescent="0.35">
      <c r="L264" s="334"/>
      <c r="M264" s="22"/>
    </row>
    <row r="265" spans="12:13" ht="15.75" customHeight="1" x14ac:dyDescent="0.35">
      <c r="L265" s="334"/>
      <c r="M265" s="22"/>
    </row>
    <row r="266" spans="12:13" ht="15.75" customHeight="1" x14ac:dyDescent="0.35">
      <c r="L266" s="334"/>
      <c r="M266" s="22"/>
    </row>
    <row r="267" spans="12:13" ht="15.75" customHeight="1" x14ac:dyDescent="0.35">
      <c r="L267" s="334"/>
      <c r="M267" s="22"/>
    </row>
    <row r="268" spans="12:13" ht="15.75" customHeight="1" x14ac:dyDescent="0.35">
      <c r="L268" s="334"/>
      <c r="M268" s="22"/>
    </row>
    <row r="269" spans="12:13" ht="15.75" customHeight="1" x14ac:dyDescent="0.35">
      <c r="L269" s="334"/>
      <c r="M269" s="22"/>
    </row>
    <row r="270" spans="12:13" ht="15.75" customHeight="1" x14ac:dyDescent="0.35">
      <c r="L270" s="334"/>
      <c r="M270" s="22"/>
    </row>
    <row r="271" spans="12:13" ht="15.75" customHeight="1" x14ac:dyDescent="0.35">
      <c r="L271" s="334"/>
      <c r="M271" s="22"/>
    </row>
    <row r="272" spans="12:13" ht="15.75" customHeight="1" x14ac:dyDescent="0.35">
      <c r="L272" s="334"/>
      <c r="M272" s="22"/>
    </row>
    <row r="273" spans="12:13" ht="15.75" customHeight="1" x14ac:dyDescent="0.35">
      <c r="L273" s="334"/>
      <c r="M273" s="22"/>
    </row>
    <row r="274" spans="12:13" ht="15.75" customHeight="1" x14ac:dyDescent="0.35">
      <c r="L274" s="334"/>
      <c r="M274" s="22"/>
    </row>
    <row r="275" spans="12:13" ht="15.75" customHeight="1" x14ac:dyDescent="0.35">
      <c r="L275" s="334"/>
      <c r="M275" s="22"/>
    </row>
    <row r="276" spans="12:13" ht="15.75" customHeight="1" x14ac:dyDescent="0.35">
      <c r="L276" s="334"/>
      <c r="M276" s="22"/>
    </row>
    <row r="277" spans="12:13" ht="15.75" customHeight="1" x14ac:dyDescent="0.35">
      <c r="L277" s="334"/>
      <c r="M277" s="22"/>
    </row>
    <row r="278" spans="12:13" ht="15.75" customHeight="1" x14ac:dyDescent="0.35">
      <c r="L278" s="334"/>
      <c r="M278" s="22"/>
    </row>
    <row r="279" spans="12:13" ht="15.75" customHeight="1" x14ac:dyDescent="0.35">
      <c r="L279" s="334"/>
      <c r="M279" s="22"/>
    </row>
    <row r="280" spans="12:13" ht="15.75" customHeight="1" x14ac:dyDescent="0.35">
      <c r="L280" s="334"/>
      <c r="M280" s="22"/>
    </row>
    <row r="281" spans="12:13" ht="15.75" customHeight="1" x14ac:dyDescent="0.35">
      <c r="L281" s="334"/>
      <c r="M281" s="22"/>
    </row>
    <row r="282" spans="12:13" ht="15.75" customHeight="1" x14ac:dyDescent="0.35">
      <c r="L282" s="334"/>
      <c r="M282" s="22"/>
    </row>
    <row r="283" spans="12:13" ht="15.75" customHeight="1" x14ac:dyDescent="0.35">
      <c r="L283" s="334"/>
      <c r="M283" s="22"/>
    </row>
    <row r="284" spans="12:13" ht="15.75" customHeight="1" x14ac:dyDescent="0.35">
      <c r="L284" s="334"/>
      <c r="M284" s="22"/>
    </row>
    <row r="285" spans="12:13" ht="15.75" customHeight="1" x14ac:dyDescent="0.35">
      <c r="L285" s="334"/>
      <c r="M285" s="22"/>
    </row>
    <row r="286" spans="12:13" ht="15.75" customHeight="1" x14ac:dyDescent="0.35">
      <c r="L286" s="334"/>
      <c r="M286" s="22"/>
    </row>
    <row r="287" spans="12:13" ht="15.75" customHeight="1" x14ac:dyDescent="0.35">
      <c r="L287" s="334"/>
      <c r="M287" s="22"/>
    </row>
    <row r="288" spans="12:13" ht="15.75" customHeight="1" x14ac:dyDescent="0.35">
      <c r="L288" s="334"/>
      <c r="M288" s="22"/>
    </row>
    <row r="289" spans="12:13" ht="15.75" customHeight="1" x14ac:dyDescent="0.35">
      <c r="L289" s="334"/>
      <c r="M289" s="22"/>
    </row>
    <row r="290" spans="12:13" ht="15.75" customHeight="1" x14ac:dyDescent="0.35">
      <c r="L290" s="334"/>
      <c r="M290" s="22"/>
    </row>
    <row r="291" spans="12:13" ht="15.75" customHeight="1" x14ac:dyDescent="0.35">
      <c r="L291" s="334"/>
      <c r="M291" s="22"/>
    </row>
    <row r="292" spans="12:13" ht="15.75" customHeight="1" x14ac:dyDescent="0.35">
      <c r="L292" s="334"/>
      <c r="M292" s="22"/>
    </row>
    <row r="293" spans="12:13" ht="15.75" customHeight="1" x14ac:dyDescent="0.35">
      <c r="L293" s="334"/>
      <c r="M293" s="22"/>
    </row>
    <row r="294" spans="12:13" ht="15.75" customHeight="1" x14ac:dyDescent="0.35">
      <c r="L294" s="334"/>
      <c r="M294" s="22"/>
    </row>
    <row r="295" spans="12:13" ht="15.75" customHeight="1" x14ac:dyDescent="0.35">
      <c r="L295" s="334"/>
      <c r="M295" s="22"/>
    </row>
    <row r="296" spans="12:13" ht="15.75" customHeight="1" x14ac:dyDescent="0.35">
      <c r="L296" s="334"/>
      <c r="M296" s="22"/>
    </row>
    <row r="297" spans="12:13" ht="15.75" customHeight="1" x14ac:dyDescent="0.35">
      <c r="L297" s="334"/>
      <c r="M297" s="22"/>
    </row>
    <row r="298" spans="12:13" ht="15.75" customHeight="1" x14ac:dyDescent="0.35">
      <c r="L298" s="334"/>
      <c r="M298" s="22"/>
    </row>
    <row r="299" spans="12:13" ht="15.75" customHeight="1" x14ac:dyDescent="0.35">
      <c r="L299" s="334"/>
      <c r="M299" s="22"/>
    </row>
    <row r="300" spans="12:13" ht="15.75" customHeight="1" x14ac:dyDescent="0.35">
      <c r="L300" s="334"/>
      <c r="M300" s="22"/>
    </row>
    <row r="301" spans="12:13" ht="15.75" customHeight="1" x14ac:dyDescent="0.35">
      <c r="L301" s="334"/>
      <c r="M301" s="22"/>
    </row>
    <row r="302" spans="12:13" ht="15.75" customHeight="1" x14ac:dyDescent="0.35">
      <c r="L302" s="334"/>
      <c r="M302" s="22"/>
    </row>
    <row r="303" spans="12:13" ht="15.75" customHeight="1" x14ac:dyDescent="0.35">
      <c r="L303" s="334"/>
      <c r="M303" s="22"/>
    </row>
    <row r="304" spans="12:13" ht="15.75" customHeight="1" x14ac:dyDescent="0.35">
      <c r="L304" s="334"/>
      <c r="M304" s="22"/>
    </row>
    <row r="305" spans="12:13" ht="15.75" customHeight="1" x14ac:dyDescent="0.35">
      <c r="L305" s="334"/>
      <c r="M305" s="22"/>
    </row>
    <row r="306" spans="12:13" ht="15.75" customHeight="1" x14ac:dyDescent="0.35">
      <c r="L306" s="334"/>
      <c r="M306" s="22"/>
    </row>
    <row r="307" spans="12:13" ht="15.75" customHeight="1" x14ac:dyDescent="0.35">
      <c r="L307" s="334"/>
      <c r="M307" s="22"/>
    </row>
    <row r="308" spans="12:13" ht="15.75" customHeight="1" x14ac:dyDescent="0.35">
      <c r="L308" s="334"/>
      <c r="M308" s="22"/>
    </row>
    <row r="309" spans="12:13" ht="15.75" customHeight="1" x14ac:dyDescent="0.35">
      <c r="L309" s="334"/>
      <c r="M309" s="22"/>
    </row>
    <row r="310" spans="12:13" ht="15.75" customHeight="1" x14ac:dyDescent="0.35">
      <c r="L310" s="334"/>
      <c r="M310" s="22"/>
    </row>
    <row r="311" spans="12:13" ht="15.75" customHeight="1" x14ac:dyDescent="0.35">
      <c r="L311" s="334"/>
      <c r="M311" s="22"/>
    </row>
    <row r="312" spans="12:13" ht="15.75" customHeight="1" x14ac:dyDescent="0.35">
      <c r="L312" s="334"/>
      <c r="M312" s="22"/>
    </row>
    <row r="313" spans="12:13" ht="15.75" customHeight="1" x14ac:dyDescent="0.35">
      <c r="L313" s="334"/>
      <c r="M313" s="22"/>
    </row>
    <row r="314" spans="12:13" ht="15.75" customHeight="1" x14ac:dyDescent="0.35">
      <c r="L314" s="334"/>
      <c r="M314" s="22"/>
    </row>
    <row r="315" spans="12:13" ht="15.75" customHeight="1" x14ac:dyDescent="0.35">
      <c r="L315" s="334"/>
      <c r="M315" s="22"/>
    </row>
    <row r="316" spans="12:13" ht="15.75" customHeight="1" x14ac:dyDescent="0.35">
      <c r="L316" s="334"/>
      <c r="M316" s="22"/>
    </row>
    <row r="317" spans="12:13" ht="15.75" customHeight="1" x14ac:dyDescent="0.35">
      <c r="L317" s="334"/>
      <c r="M317" s="22"/>
    </row>
    <row r="318" spans="12:13" ht="15.75" customHeight="1" x14ac:dyDescent="0.35">
      <c r="L318" s="334"/>
      <c r="M318" s="22"/>
    </row>
    <row r="319" spans="12:13" ht="15.75" customHeight="1" x14ac:dyDescent="0.35">
      <c r="L319" s="334"/>
      <c r="M319" s="22"/>
    </row>
    <row r="320" spans="12:13" ht="15.75" customHeight="1" x14ac:dyDescent="0.35">
      <c r="L320" s="334"/>
      <c r="M320" s="22"/>
    </row>
    <row r="321" spans="12:13" ht="15.75" customHeight="1" x14ac:dyDescent="0.35">
      <c r="L321" s="334"/>
      <c r="M321" s="22"/>
    </row>
    <row r="322" spans="12:13" ht="15.75" customHeight="1" x14ac:dyDescent="0.35">
      <c r="L322" s="334"/>
      <c r="M322" s="22"/>
    </row>
    <row r="323" spans="12:13" ht="15.75" customHeight="1" x14ac:dyDescent="0.35">
      <c r="L323" s="334"/>
      <c r="M323" s="22"/>
    </row>
    <row r="324" spans="12:13" ht="15.75" customHeight="1" x14ac:dyDescent="0.35">
      <c r="L324" s="334"/>
      <c r="M324" s="22"/>
    </row>
    <row r="325" spans="12:13" ht="15.75" customHeight="1" x14ac:dyDescent="0.35">
      <c r="L325" s="334"/>
      <c r="M325" s="22"/>
    </row>
    <row r="326" spans="12:13" ht="15.75" customHeight="1" x14ac:dyDescent="0.35">
      <c r="L326" s="334"/>
      <c r="M326" s="22"/>
    </row>
    <row r="327" spans="12:13" ht="15.75" customHeight="1" x14ac:dyDescent="0.35">
      <c r="L327" s="334"/>
      <c r="M327" s="22"/>
    </row>
    <row r="328" spans="12:13" ht="15.75" customHeight="1" x14ac:dyDescent="0.35">
      <c r="L328" s="334"/>
      <c r="M328" s="22"/>
    </row>
    <row r="329" spans="12:13" ht="15.75" customHeight="1" x14ac:dyDescent="0.35">
      <c r="L329" s="334"/>
      <c r="M329" s="22"/>
    </row>
    <row r="330" spans="12:13" ht="15.75" customHeight="1" x14ac:dyDescent="0.35">
      <c r="L330" s="334"/>
      <c r="M330" s="22"/>
    </row>
    <row r="331" spans="12:13" ht="15.75" customHeight="1" x14ac:dyDescent="0.35">
      <c r="L331" s="334"/>
      <c r="M331" s="22"/>
    </row>
    <row r="332" spans="12:13" ht="15.75" customHeight="1" x14ac:dyDescent="0.35">
      <c r="L332" s="334"/>
      <c r="M332" s="22"/>
    </row>
    <row r="333" spans="12:13" ht="15.75" customHeight="1" x14ac:dyDescent="0.35">
      <c r="L333" s="334"/>
      <c r="M333" s="22"/>
    </row>
    <row r="334" spans="12:13" ht="15.75" customHeight="1" x14ac:dyDescent="0.35">
      <c r="L334" s="334"/>
      <c r="M334" s="22"/>
    </row>
    <row r="335" spans="12:13" ht="15.75" customHeight="1" x14ac:dyDescent="0.35">
      <c r="L335" s="334"/>
      <c r="M335" s="22"/>
    </row>
    <row r="336" spans="12:13" ht="15.75" customHeight="1" x14ac:dyDescent="0.35">
      <c r="L336" s="334"/>
      <c r="M336" s="22"/>
    </row>
    <row r="337" spans="12:13" ht="15.75" customHeight="1" x14ac:dyDescent="0.35">
      <c r="L337" s="334"/>
      <c r="M337" s="22"/>
    </row>
    <row r="338" spans="12:13" ht="15.75" customHeight="1" x14ac:dyDescent="0.35">
      <c r="L338" s="334"/>
      <c r="M338" s="22"/>
    </row>
    <row r="339" spans="12:13" ht="15.75" customHeight="1" x14ac:dyDescent="0.35">
      <c r="L339" s="334"/>
      <c r="M339" s="22"/>
    </row>
    <row r="340" spans="12:13" ht="15.75" customHeight="1" x14ac:dyDescent="0.35">
      <c r="L340" s="334"/>
      <c r="M340" s="22"/>
    </row>
    <row r="341" spans="12:13" ht="15.75" customHeight="1" x14ac:dyDescent="0.35">
      <c r="L341" s="334"/>
      <c r="M341" s="22"/>
    </row>
    <row r="342" spans="12:13" ht="15.75" customHeight="1" x14ac:dyDescent="0.35">
      <c r="L342" s="334"/>
      <c r="M342" s="22"/>
    </row>
    <row r="343" spans="12:13" ht="15.75" customHeight="1" x14ac:dyDescent="0.35">
      <c r="L343" s="334"/>
      <c r="M343" s="22"/>
    </row>
    <row r="344" spans="12:13" ht="15.75" customHeight="1" x14ac:dyDescent="0.35">
      <c r="L344" s="334"/>
      <c r="M344" s="22"/>
    </row>
    <row r="345" spans="12:13" ht="15.75" customHeight="1" x14ac:dyDescent="0.35">
      <c r="L345" s="334"/>
      <c r="M345" s="22"/>
    </row>
    <row r="346" spans="12:13" ht="15.75" customHeight="1" x14ac:dyDescent="0.35">
      <c r="L346" s="334"/>
      <c r="M346" s="22"/>
    </row>
    <row r="347" spans="12:13" ht="15.75" customHeight="1" x14ac:dyDescent="0.35">
      <c r="L347" s="334"/>
      <c r="M347" s="22"/>
    </row>
    <row r="348" spans="12:13" ht="15.75" customHeight="1" x14ac:dyDescent="0.35">
      <c r="L348" s="334"/>
      <c r="M348" s="22"/>
    </row>
    <row r="349" spans="12:13" ht="15.75" customHeight="1" x14ac:dyDescent="0.35">
      <c r="L349" s="334"/>
      <c r="M349" s="22"/>
    </row>
    <row r="350" spans="12:13" ht="15.75" customHeight="1" x14ac:dyDescent="0.35">
      <c r="L350" s="334"/>
      <c r="M350" s="22"/>
    </row>
    <row r="351" spans="12:13" ht="15.75" customHeight="1" x14ac:dyDescent="0.35">
      <c r="L351" s="334"/>
      <c r="M351" s="22"/>
    </row>
    <row r="352" spans="12:13" ht="15.75" customHeight="1" x14ac:dyDescent="0.35">
      <c r="L352" s="334"/>
      <c r="M352" s="22"/>
    </row>
    <row r="353" spans="12:13" ht="15.75" customHeight="1" x14ac:dyDescent="0.35">
      <c r="L353" s="334"/>
      <c r="M353" s="22"/>
    </row>
    <row r="354" spans="12:13" ht="15.75" customHeight="1" x14ac:dyDescent="0.35">
      <c r="L354" s="334"/>
      <c r="M354" s="22"/>
    </row>
    <row r="355" spans="12:13" ht="15.75" customHeight="1" x14ac:dyDescent="0.35">
      <c r="L355" s="334"/>
      <c r="M355" s="22"/>
    </row>
    <row r="356" spans="12:13" ht="15.75" customHeight="1" x14ac:dyDescent="0.35">
      <c r="L356" s="334"/>
      <c r="M356" s="22"/>
    </row>
    <row r="357" spans="12:13" ht="15.75" customHeight="1" x14ac:dyDescent="0.35">
      <c r="L357" s="334"/>
      <c r="M357" s="22"/>
    </row>
    <row r="358" spans="12:13" ht="15.75" customHeight="1" x14ac:dyDescent="0.35">
      <c r="L358" s="334"/>
      <c r="M358" s="22"/>
    </row>
    <row r="359" spans="12:13" ht="15.75" customHeight="1" x14ac:dyDescent="0.35">
      <c r="L359" s="334"/>
      <c r="M359" s="22"/>
    </row>
    <row r="360" spans="12:13" ht="15.75" customHeight="1" x14ac:dyDescent="0.35">
      <c r="L360" s="334"/>
      <c r="M360" s="22"/>
    </row>
    <row r="361" spans="12:13" ht="15.75" customHeight="1" x14ac:dyDescent="0.35">
      <c r="L361" s="334"/>
      <c r="M361" s="22"/>
    </row>
    <row r="362" spans="12:13" ht="15.75" customHeight="1" x14ac:dyDescent="0.35">
      <c r="L362" s="334"/>
      <c r="M362" s="22"/>
    </row>
    <row r="363" spans="12:13" ht="15.75" customHeight="1" x14ac:dyDescent="0.35">
      <c r="L363" s="334"/>
      <c r="M363" s="22"/>
    </row>
    <row r="364" spans="12:13" ht="15.75" customHeight="1" x14ac:dyDescent="0.35">
      <c r="L364" s="334"/>
      <c r="M364" s="22"/>
    </row>
    <row r="365" spans="12:13" ht="15.75" customHeight="1" x14ac:dyDescent="0.35">
      <c r="L365" s="334"/>
      <c r="M365" s="22"/>
    </row>
    <row r="366" spans="12:13" ht="15.75" customHeight="1" x14ac:dyDescent="0.35">
      <c r="L366" s="334"/>
      <c r="M366" s="22"/>
    </row>
    <row r="367" spans="12:13" ht="15.75" customHeight="1" x14ac:dyDescent="0.35">
      <c r="L367" s="334"/>
      <c r="M367" s="22"/>
    </row>
    <row r="368" spans="12:13" ht="15.75" customHeight="1" x14ac:dyDescent="0.35">
      <c r="L368" s="334"/>
      <c r="M368" s="22"/>
    </row>
    <row r="369" spans="12:13" ht="15.75" customHeight="1" x14ac:dyDescent="0.35">
      <c r="L369" s="334"/>
      <c r="M369" s="22"/>
    </row>
    <row r="370" spans="12:13" ht="15.75" customHeight="1" x14ac:dyDescent="0.35">
      <c r="L370" s="334"/>
      <c r="M370" s="22"/>
    </row>
    <row r="371" spans="12:13" ht="15.75" customHeight="1" x14ac:dyDescent="0.35">
      <c r="L371" s="334"/>
      <c r="M371" s="22"/>
    </row>
    <row r="372" spans="12:13" ht="15.75" customHeight="1" x14ac:dyDescent="0.35">
      <c r="L372" s="334"/>
      <c r="M372" s="22"/>
    </row>
    <row r="373" spans="12:13" ht="15.75" customHeight="1" x14ac:dyDescent="0.35">
      <c r="L373" s="334"/>
      <c r="M373" s="22"/>
    </row>
    <row r="374" spans="12:13" ht="15.75" customHeight="1" x14ac:dyDescent="0.35">
      <c r="L374" s="334"/>
      <c r="M374" s="22"/>
    </row>
    <row r="375" spans="12:13" ht="15.75" customHeight="1" x14ac:dyDescent="0.35">
      <c r="L375" s="334"/>
      <c r="M375" s="22"/>
    </row>
    <row r="376" spans="12:13" ht="15.75" customHeight="1" x14ac:dyDescent="0.35">
      <c r="L376" s="334"/>
      <c r="M376" s="22"/>
    </row>
    <row r="377" spans="12:13" ht="15.75" customHeight="1" x14ac:dyDescent="0.35">
      <c r="L377" s="334"/>
      <c r="M377" s="22"/>
    </row>
    <row r="378" spans="12:13" ht="15.75" customHeight="1" x14ac:dyDescent="0.35">
      <c r="L378" s="334"/>
      <c r="M378" s="22"/>
    </row>
    <row r="379" spans="12:13" ht="15.75" customHeight="1" x14ac:dyDescent="0.35">
      <c r="L379" s="334"/>
      <c r="M379" s="22"/>
    </row>
    <row r="380" spans="12:13" ht="15.75" customHeight="1" x14ac:dyDescent="0.35">
      <c r="L380" s="334"/>
      <c r="M380" s="22"/>
    </row>
    <row r="381" spans="12:13" ht="15.75" customHeight="1" x14ac:dyDescent="0.35">
      <c r="L381" s="334"/>
      <c r="M381" s="22"/>
    </row>
    <row r="382" spans="12:13" ht="15.75" customHeight="1" x14ac:dyDescent="0.35">
      <c r="L382" s="334"/>
      <c r="M382" s="22"/>
    </row>
    <row r="383" spans="12:13" ht="15.75" customHeight="1" x14ac:dyDescent="0.35">
      <c r="L383" s="334"/>
      <c r="M383" s="22"/>
    </row>
    <row r="384" spans="12:13" ht="15.75" customHeight="1" x14ac:dyDescent="0.35">
      <c r="L384" s="334"/>
      <c r="M384" s="22"/>
    </row>
    <row r="385" spans="12:13" ht="15.75" customHeight="1" x14ac:dyDescent="0.35">
      <c r="L385" s="334"/>
      <c r="M385" s="22"/>
    </row>
    <row r="386" spans="12:13" ht="15.75" customHeight="1" x14ac:dyDescent="0.35">
      <c r="L386" s="334"/>
      <c r="M386" s="22"/>
    </row>
    <row r="387" spans="12:13" ht="15.75" customHeight="1" x14ac:dyDescent="0.35">
      <c r="L387" s="334"/>
      <c r="M387" s="22"/>
    </row>
    <row r="388" spans="12:13" ht="15.75" customHeight="1" x14ac:dyDescent="0.35">
      <c r="L388" s="334"/>
      <c r="M388" s="22"/>
    </row>
    <row r="389" spans="12:13" ht="15.75" customHeight="1" x14ac:dyDescent="0.35">
      <c r="L389" s="334"/>
      <c r="M389" s="22"/>
    </row>
    <row r="390" spans="12:13" ht="15.75" customHeight="1" x14ac:dyDescent="0.35">
      <c r="L390" s="334"/>
      <c r="M390" s="22"/>
    </row>
    <row r="391" spans="12:13" ht="15.75" customHeight="1" x14ac:dyDescent="0.35">
      <c r="L391" s="334"/>
      <c r="M391" s="22"/>
    </row>
    <row r="392" spans="12:13" ht="15.75" customHeight="1" x14ac:dyDescent="0.35">
      <c r="L392" s="334"/>
      <c r="M392" s="22"/>
    </row>
    <row r="393" spans="12:13" ht="15.75" customHeight="1" x14ac:dyDescent="0.35">
      <c r="L393" s="334"/>
      <c r="M393" s="22"/>
    </row>
    <row r="394" spans="12:13" ht="15.75" customHeight="1" x14ac:dyDescent="0.35">
      <c r="L394" s="334"/>
      <c r="M394" s="22"/>
    </row>
    <row r="395" spans="12:13" ht="15.75" customHeight="1" x14ac:dyDescent="0.35">
      <c r="L395" s="334"/>
      <c r="M395" s="22"/>
    </row>
    <row r="396" spans="12:13" ht="15.75" customHeight="1" x14ac:dyDescent="0.35">
      <c r="L396" s="334"/>
      <c r="M396" s="22"/>
    </row>
    <row r="397" spans="12:13" ht="15.75" customHeight="1" x14ac:dyDescent="0.35">
      <c r="L397" s="334"/>
      <c r="M397" s="22"/>
    </row>
    <row r="398" spans="12:13" ht="15.75" customHeight="1" x14ac:dyDescent="0.35">
      <c r="L398" s="334"/>
      <c r="M398" s="22"/>
    </row>
    <row r="399" spans="12:13" ht="15.75" customHeight="1" x14ac:dyDescent="0.35">
      <c r="L399" s="334"/>
      <c r="M399" s="22"/>
    </row>
    <row r="400" spans="12:13" ht="15.75" customHeight="1" x14ac:dyDescent="0.35">
      <c r="L400" s="334"/>
      <c r="M400" s="22"/>
    </row>
    <row r="401" spans="12:13" ht="15.75" customHeight="1" x14ac:dyDescent="0.35">
      <c r="L401" s="334"/>
      <c r="M401" s="22"/>
    </row>
    <row r="402" spans="12:13" ht="15.75" customHeight="1" x14ac:dyDescent="0.35">
      <c r="L402" s="334"/>
      <c r="M402" s="22"/>
    </row>
    <row r="403" spans="12:13" ht="15.75" customHeight="1" x14ac:dyDescent="0.35">
      <c r="L403" s="334"/>
      <c r="M403" s="22"/>
    </row>
    <row r="404" spans="12:13" ht="15.75" customHeight="1" x14ac:dyDescent="0.35">
      <c r="L404" s="334"/>
      <c r="M404" s="22"/>
    </row>
    <row r="405" spans="12:13" ht="15.75" customHeight="1" x14ac:dyDescent="0.35">
      <c r="L405" s="334"/>
      <c r="M405" s="22"/>
    </row>
    <row r="406" spans="12:13" ht="15.75" customHeight="1" x14ac:dyDescent="0.35">
      <c r="L406" s="334"/>
      <c r="M406" s="22"/>
    </row>
    <row r="407" spans="12:13" ht="15.75" customHeight="1" x14ac:dyDescent="0.35">
      <c r="L407" s="334"/>
      <c r="M407" s="22"/>
    </row>
    <row r="408" spans="12:13" ht="15.75" customHeight="1" x14ac:dyDescent="0.35">
      <c r="L408" s="334"/>
      <c r="M408" s="22"/>
    </row>
    <row r="409" spans="12:13" ht="15.75" customHeight="1" x14ac:dyDescent="0.35">
      <c r="L409" s="334"/>
      <c r="M409" s="22"/>
    </row>
    <row r="410" spans="12:13" ht="15.75" customHeight="1" x14ac:dyDescent="0.35">
      <c r="L410" s="334"/>
      <c r="M410" s="22"/>
    </row>
    <row r="411" spans="12:13" ht="15.75" customHeight="1" x14ac:dyDescent="0.35">
      <c r="L411" s="334"/>
      <c r="M411" s="22"/>
    </row>
    <row r="412" spans="12:13" ht="15.75" customHeight="1" x14ac:dyDescent="0.35">
      <c r="L412" s="334"/>
      <c r="M412" s="22"/>
    </row>
    <row r="413" spans="12:13" ht="15.75" customHeight="1" x14ac:dyDescent="0.35">
      <c r="L413" s="334"/>
      <c r="M413" s="22"/>
    </row>
    <row r="414" spans="12:13" ht="15.75" customHeight="1" x14ac:dyDescent="0.35">
      <c r="L414" s="334"/>
      <c r="M414" s="22"/>
    </row>
    <row r="415" spans="12:13" ht="15.75" customHeight="1" x14ac:dyDescent="0.35">
      <c r="L415" s="334"/>
      <c r="M415" s="22"/>
    </row>
    <row r="416" spans="12:13" ht="15.75" customHeight="1" x14ac:dyDescent="0.35">
      <c r="L416" s="334"/>
      <c r="M416" s="22"/>
    </row>
    <row r="417" spans="12:13" ht="15.75" customHeight="1" x14ac:dyDescent="0.35">
      <c r="L417" s="334"/>
      <c r="M417" s="22"/>
    </row>
    <row r="418" spans="12:13" ht="15.75" customHeight="1" x14ac:dyDescent="0.35">
      <c r="L418" s="334"/>
      <c r="M418" s="22"/>
    </row>
    <row r="419" spans="12:13" ht="15.75" customHeight="1" x14ac:dyDescent="0.35">
      <c r="L419" s="334"/>
      <c r="M419" s="22"/>
    </row>
    <row r="420" spans="12:13" ht="15.75" customHeight="1" x14ac:dyDescent="0.35">
      <c r="L420" s="334"/>
      <c r="M420" s="22"/>
    </row>
    <row r="421" spans="12:13" ht="15.75" customHeight="1" x14ac:dyDescent="0.35">
      <c r="L421" s="334"/>
      <c r="M421" s="22"/>
    </row>
    <row r="422" spans="12:13" ht="15.75" customHeight="1" x14ac:dyDescent="0.35">
      <c r="L422" s="334"/>
      <c r="M422" s="22"/>
    </row>
    <row r="423" spans="12:13" ht="15.75" customHeight="1" x14ac:dyDescent="0.35">
      <c r="L423" s="334"/>
      <c r="M423" s="22"/>
    </row>
    <row r="424" spans="12:13" ht="15.75" customHeight="1" x14ac:dyDescent="0.35">
      <c r="L424" s="334"/>
      <c r="M424" s="22"/>
    </row>
    <row r="425" spans="12:13" ht="15.75" customHeight="1" x14ac:dyDescent="0.35">
      <c r="L425" s="334"/>
      <c r="M425" s="22"/>
    </row>
    <row r="426" spans="12:13" ht="15.75" customHeight="1" x14ac:dyDescent="0.35">
      <c r="L426" s="334"/>
      <c r="M426" s="22"/>
    </row>
    <row r="427" spans="12:13" ht="15.75" customHeight="1" x14ac:dyDescent="0.35">
      <c r="L427" s="334"/>
      <c r="M427" s="22"/>
    </row>
    <row r="428" spans="12:13" ht="15.75" customHeight="1" x14ac:dyDescent="0.35">
      <c r="L428" s="334"/>
      <c r="M428" s="22"/>
    </row>
    <row r="429" spans="12:13" ht="15.75" customHeight="1" x14ac:dyDescent="0.35">
      <c r="L429" s="334"/>
      <c r="M429" s="22"/>
    </row>
    <row r="430" spans="12:13" ht="15.75" customHeight="1" x14ac:dyDescent="0.35">
      <c r="L430" s="334"/>
      <c r="M430" s="22"/>
    </row>
    <row r="431" spans="12:13" ht="15.75" customHeight="1" x14ac:dyDescent="0.35">
      <c r="L431" s="334"/>
      <c r="M431" s="22"/>
    </row>
    <row r="432" spans="12:13" ht="15.75" customHeight="1" x14ac:dyDescent="0.35">
      <c r="L432" s="334"/>
      <c r="M432" s="22"/>
    </row>
    <row r="433" spans="12:13" ht="15.75" customHeight="1" x14ac:dyDescent="0.35">
      <c r="L433" s="334"/>
      <c r="M433" s="22"/>
    </row>
    <row r="434" spans="12:13" ht="15.75" customHeight="1" x14ac:dyDescent="0.35">
      <c r="L434" s="334"/>
      <c r="M434" s="22"/>
    </row>
    <row r="435" spans="12:13" ht="15.75" customHeight="1" x14ac:dyDescent="0.35">
      <c r="L435" s="334"/>
      <c r="M435" s="22"/>
    </row>
    <row r="436" spans="12:13" ht="15.75" customHeight="1" x14ac:dyDescent="0.35">
      <c r="L436" s="334"/>
      <c r="M436" s="22"/>
    </row>
    <row r="437" spans="12:13" ht="15.75" customHeight="1" x14ac:dyDescent="0.35">
      <c r="L437" s="334"/>
      <c r="M437" s="22"/>
    </row>
    <row r="438" spans="12:13" ht="15.75" customHeight="1" x14ac:dyDescent="0.35">
      <c r="L438" s="334"/>
      <c r="M438" s="22"/>
    </row>
    <row r="439" spans="12:13" ht="15.75" customHeight="1" x14ac:dyDescent="0.35">
      <c r="L439" s="334"/>
      <c r="M439" s="22"/>
    </row>
    <row r="440" spans="12:13" ht="15.75" customHeight="1" x14ac:dyDescent="0.35">
      <c r="L440" s="334"/>
      <c r="M440" s="22"/>
    </row>
    <row r="441" spans="12:13" ht="15.75" customHeight="1" x14ac:dyDescent="0.35">
      <c r="L441" s="334"/>
      <c r="M441" s="22"/>
    </row>
    <row r="442" spans="12:13" ht="15.75" customHeight="1" x14ac:dyDescent="0.35">
      <c r="L442" s="334"/>
      <c r="M442" s="22"/>
    </row>
    <row r="443" spans="12:13" ht="15.75" customHeight="1" x14ac:dyDescent="0.35">
      <c r="L443" s="334"/>
      <c r="M443" s="22"/>
    </row>
    <row r="444" spans="12:13" ht="15.75" customHeight="1" x14ac:dyDescent="0.35">
      <c r="L444" s="334"/>
      <c r="M444" s="22"/>
    </row>
    <row r="445" spans="12:13" ht="15.75" customHeight="1" x14ac:dyDescent="0.35">
      <c r="L445" s="334"/>
      <c r="M445" s="22"/>
    </row>
    <row r="446" spans="12:13" ht="15.75" customHeight="1" x14ac:dyDescent="0.35">
      <c r="L446" s="334"/>
      <c r="M446" s="22"/>
    </row>
    <row r="447" spans="12:13" ht="15.75" customHeight="1" x14ac:dyDescent="0.35">
      <c r="L447" s="334"/>
      <c r="M447" s="22"/>
    </row>
    <row r="448" spans="12:13" ht="15.75" customHeight="1" x14ac:dyDescent="0.35">
      <c r="L448" s="334"/>
      <c r="M448" s="22"/>
    </row>
    <row r="449" spans="12:13" ht="15.75" customHeight="1" x14ac:dyDescent="0.35">
      <c r="L449" s="334"/>
      <c r="M449" s="22"/>
    </row>
    <row r="450" spans="12:13" ht="15.75" customHeight="1" x14ac:dyDescent="0.35">
      <c r="L450" s="334"/>
      <c r="M450" s="22"/>
    </row>
    <row r="451" spans="12:13" ht="15.75" customHeight="1" x14ac:dyDescent="0.35">
      <c r="L451" s="334"/>
      <c r="M451" s="22"/>
    </row>
    <row r="452" spans="12:13" ht="15.75" customHeight="1" x14ac:dyDescent="0.35">
      <c r="L452" s="334"/>
      <c r="M452" s="22"/>
    </row>
    <row r="453" spans="12:13" ht="15.75" customHeight="1" x14ac:dyDescent="0.35">
      <c r="L453" s="334"/>
      <c r="M453" s="22"/>
    </row>
    <row r="454" spans="12:13" ht="15.75" customHeight="1" x14ac:dyDescent="0.35">
      <c r="L454" s="334"/>
      <c r="M454" s="22"/>
    </row>
    <row r="455" spans="12:13" ht="15.75" customHeight="1" x14ac:dyDescent="0.35">
      <c r="L455" s="334"/>
      <c r="M455" s="22"/>
    </row>
    <row r="456" spans="12:13" ht="15.75" customHeight="1" x14ac:dyDescent="0.35">
      <c r="L456" s="334"/>
      <c r="M456" s="22"/>
    </row>
    <row r="457" spans="12:13" ht="15.75" customHeight="1" x14ac:dyDescent="0.35">
      <c r="L457" s="334"/>
      <c r="M457" s="22"/>
    </row>
    <row r="458" spans="12:13" ht="15.75" customHeight="1" x14ac:dyDescent="0.35">
      <c r="L458" s="334"/>
      <c r="M458" s="22"/>
    </row>
    <row r="459" spans="12:13" ht="15.75" customHeight="1" x14ac:dyDescent="0.35">
      <c r="L459" s="334"/>
      <c r="M459" s="22"/>
    </row>
    <row r="460" spans="12:13" ht="15.75" customHeight="1" x14ac:dyDescent="0.35">
      <c r="L460" s="334"/>
      <c r="M460" s="22"/>
    </row>
    <row r="461" spans="12:13" ht="15.75" customHeight="1" x14ac:dyDescent="0.35">
      <c r="L461" s="334"/>
      <c r="M461" s="22"/>
    </row>
    <row r="462" spans="12:13" ht="15.75" customHeight="1" x14ac:dyDescent="0.35">
      <c r="L462" s="334"/>
      <c r="M462" s="22"/>
    </row>
    <row r="463" spans="12:13" ht="15.75" customHeight="1" x14ac:dyDescent="0.35">
      <c r="L463" s="334"/>
      <c r="M463" s="22"/>
    </row>
    <row r="464" spans="12:13" ht="15.75" customHeight="1" x14ac:dyDescent="0.35">
      <c r="L464" s="334"/>
      <c r="M464" s="22"/>
    </row>
    <row r="465" spans="12:13" ht="15.75" customHeight="1" x14ac:dyDescent="0.35">
      <c r="L465" s="334"/>
      <c r="M465" s="22"/>
    </row>
    <row r="466" spans="12:13" ht="15.75" customHeight="1" x14ac:dyDescent="0.35">
      <c r="L466" s="334"/>
      <c r="M466" s="22"/>
    </row>
    <row r="467" spans="12:13" ht="15.75" customHeight="1" x14ac:dyDescent="0.35">
      <c r="L467" s="334"/>
      <c r="M467" s="22"/>
    </row>
    <row r="468" spans="12:13" ht="15.75" customHeight="1" x14ac:dyDescent="0.35">
      <c r="L468" s="334"/>
      <c r="M468" s="22"/>
    </row>
    <row r="469" spans="12:13" ht="15.75" customHeight="1" x14ac:dyDescent="0.35">
      <c r="L469" s="334"/>
      <c r="M469" s="22"/>
    </row>
    <row r="470" spans="12:13" ht="15.75" customHeight="1" x14ac:dyDescent="0.35">
      <c r="L470" s="334"/>
      <c r="M470" s="22"/>
    </row>
    <row r="471" spans="12:13" ht="15.75" customHeight="1" x14ac:dyDescent="0.35">
      <c r="L471" s="334"/>
      <c r="M471" s="22"/>
    </row>
    <row r="472" spans="12:13" ht="15.75" customHeight="1" x14ac:dyDescent="0.35">
      <c r="L472" s="334"/>
      <c r="M472" s="22"/>
    </row>
    <row r="473" spans="12:13" ht="15.75" customHeight="1" x14ac:dyDescent="0.35">
      <c r="L473" s="334"/>
      <c r="M473" s="22"/>
    </row>
    <row r="474" spans="12:13" ht="15.75" customHeight="1" x14ac:dyDescent="0.35">
      <c r="L474" s="334"/>
      <c r="M474" s="22"/>
    </row>
    <row r="475" spans="12:13" ht="15.75" customHeight="1" x14ac:dyDescent="0.35">
      <c r="L475" s="334"/>
      <c r="M475" s="22"/>
    </row>
    <row r="476" spans="12:13" ht="15.75" customHeight="1" x14ac:dyDescent="0.35">
      <c r="L476" s="334"/>
      <c r="M476" s="22"/>
    </row>
    <row r="477" spans="12:13" ht="15.75" customHeight="1" x14ac:dyDescent="0.35">
      <c r="L477" s="334"/>
      <c r="M477" s="22"/>
    </row>
    <row r="478" spans="12:13" ht="15.75" customHeight="1" x14ac:dyDescent="0.35">
      <c r="L478" s="334"/>
      <c r="M478" s="22"/>
    </row>
    <row r="479" spans="12:13" ht="15.75" customHeight="1" x14ac:dyDescent="0.35">
      <c r="L479" s="334"/>
      <c r="M479" s="22"/>
    </row>
    <row r="480" spans="12:13" ht="15.75" customHeight="1" x14ac:dyDescent="0.35">
      <c r="L480" s="334"/>
      <c r="M480" s="22"/>
    </row>
    <row r="481" spans="12:13" ht="15.75" customHeight="1" x14ac:dyDescent="0.35">
      <c r="L481" s="334"/>
      <c r="M481" s="22"/>
    </row>
    <row r="482" spans="12:13" ht="15.75" customHeight="1" x14ac:dyDescent="0.35">
      <c r="L482" s="334"/>
      <c r="M482" s="22"/>
    </row>
    <row r="483" spans="12:13" ht="15.75" customHeight="1" x14ac:dyDescent="0.35">
      <c r="L483" s="334"/>
      <c r="M483" s="22"/>
    </row>
    <row r="484" spans="12:13" ht="15.75" customHeight="1" x14ac:dyDescent="0.35">
      <c r="L484" s="334"/>
      <c r="M484" s="22"/>
    </row>
    <row r="485" spans="12:13" ht="15.75" customHeight="1" x14ac:dyDescent="0.35">
      <c r="L485" s="334"/>
      <c r="M485" s="22"/>
    </row>
    <row r="486" spans="12:13" ht="15.75" customHeight="1" x14ac:dyDescent="0.35">
      <c r="L486" s="334"/>
      <c r="M486" s="22"/>
    </row>
    <row r="487" spans="12:13" ht="15.75" customHeight="1" x14ac:dyDescent="0.35">
      <c r="L487" s="334"/>
      <c r="M487" s="22"/>
    </row>
    <row r="488" spans="12:13" ht="15.75" customHeight="1" x14ac:dyDescent="0.35">
      <c r="L488" s="334"/>
      <c r="M488" s="22"/>
    </row>
    <row r="489" spans="12:13" ht="15.75" customHeight="1" x14ac:dyDescent="0.35">
      <c r="L489" s="334"/>
      <c r="M489" s="22"/>
    </row>
    <row r="490" spans="12:13" ht="15.75" customHeight="1" x14ac:dyDescent="0.35">
      <c r="L490" s="334"/>
      <c r="M490" s="22"/>
    </row>
    <row r="491" spans="12:13" ht="15.75" customHeight="1" x14ac:dyDescent="0.35">
      <c r="L491" s="334"/>
      <c r="M491" s="22"/>
    </row>
    <row r="492" spans="12:13" ht="15.75" customHeight="1" x14ac:dyDescent="0.35">
      <c r="L492" s="334"/>
      <c r="M492" s="22"/>
    </row>
    <row r="493" spans="12:13" ht="15.75" customHeight="1" x14ac:dyDescent="0.35">
      <c r="L493" s="334"/>
      <c r="M493" s="22"/>
    </row>
    <row r="494" spans="12:13" ht="15.75" customHeight="1" x14ac:dyDescent="0.35">
      <c r="L494" s="334"/>
      <c r="M494" s="22"/>
    </row>
    <row r="495" spans="12:13" ht="15.75" customHeight="1" x14ac:dyDescent="0.35">
      <c r="L495" s="334"/>
      <c r="M495" s="22"/>
    </row>
    <row r="496" spans="12:13" ht="15.75" customHeight="1" x14ac:dyDescent="0.35">
      <c r="L496" s="334"/>
      <c r="M496" s="22"/>
    </row>
    <row r="497" spans="12:13" ht="15.75" customHeight="1" x14ac:dyDescent="0.35">
      <c r="L497" s="334"/>
      <c r="M497" s="22"/>
    </row>
    <row r="498" spans="12:13" ht="15.75" customHeight="1" x14ac:dyDescent="0.35">
      <c r="L498" s="334"/>
      <c r="M498" s="22"/>
    </row>
    <row r="499" spans="12:13" ht="15.75" customHeight="1" x14ac:dyDescent="0.35">
      <c r="L499" s="334"/>
      <c r="M499" s="22"/>
    </row>
    <row r="500" spans="12:13" ht="15.75" customHeight="1" x14ac:dyDescent="0.35">
      <c r="L500" s="334"/>
      <c r="M500" s="22"/>
    </row>
    <row r="501" spans="12:13" ht="15.75" customHeight="1" x14ac:dyDescent="0.35">
      <c r="L501" s="334"/>
      <c r="M501" s="22"/>
    </row>
    <row r="502" spans="12:13" ht="15.75" customHeight="1" x14ac:dyDescent="0.35">
      <c r="L502" s="334"/>
      <c r="M502" s="22"/>
    </row>
    <row r="503" spans="12:13" ht="15.75" customHeight="1" x14ac:dyDescent="0.35">
      <c r="L503" s="334"/>
      <c r="M503" s="22"/>
    </row>
    <row r="504" spans="12:13" ht="15.75" customHeight="1" x14ac:dyDescent="0.35">
      <c r="L504" s="334"/>
      <c r="M504" s="22"/>
    </row>
    <row r="505" spans="12:13" ht="15.75" customHeight="1" x14ac:dyDescent="0.35">
      <c r="L505" s="334"/>
      <c r="M505" s="22"/>
    </row>
    <row r="506" spans="12:13" ht="15.75" customHeight="1" x14ac:dyDescent="0.35">
      <c r="L506" s="334"/>
      <c r="M506" s="22"/>
    </row>
    <row r="507" spans="12:13" ht="15.75" customHeight="1" x14ac:dyDescent="0.35">
      <c r="L507" s="334"/>
      <c r="M507" s="22"/>
    </row>
    <row r="508" spans="12:13" ht="15.75" customHeight="1" x14ac:dyDescent="0.35">
      <c r="L508" s="334"/>
      <c r="M508" s="22"/>
    </row>
    <row r="509" spans="12:13" ht="15.75" customHeight="1" x14ac:dyDescent="0.35">
      <c r="L509" s="334"/>
      <c r="M509" s="22"/>
    </row>
    <row r="510" spans="12:13" ht="15.75" customHeight="1" x14ac:dyDescent="0.35">
      <c r="L510" s="334"/>
      <c r="M510" s="22"/>
    </row>
    <row r="511" spans="12:13" ht="15.75" customHeight="1" x14ac:dyDescent="0.35">
      <c r="L511" s="334"/>
      <c r="M511" s="22"/>
    </row>
    <row r="512" spans="12:13" ht="15.75" customHeight="1" x14ac:dyDescent="0.35">
      <c r="L512" s="334"/>
      <c r="M512" s="22"/>
    </row>
    <row r="513" spans="12:13" ht="15.75" customHeight="1" x14ac:dyDescent="0.35">
      <c r="L513" s="334"/>
      <c r="M513" s="22"/>
    </row>
    <row r="514" spans="12:13" ht="15.75" customHeight="1" x14ac:dyDescent="0.35">
      <c r="L514" s="334"/>
      <c r="M514" s="22"/>
    </row>
    <row r="515" spans="12:13" ht="15.75" customHeight="1" x14ac:dyDescent="0.35">
      <c r="L515" s="334"/>
      <c r="M515" s="22"/>
    </row>
    <row r="516" spans="12:13" ht="15.75" customHeight="1" x14ac:dyDescent="0.35">
      <c r="L516" s="334"/>
      <c r="M516" s="22"/>
    </row>
    <row r="517" spans="12:13" ht="15.75" customHeight="1" x14ac:dyDescent="0.35">
      <c r="L517" s="334"/>
      <c r="M517" s="22"/>
    </row>
    <row r="518" spans="12:13" ht="15.75" customHeight="1" x14ac:dyDescent="0.35">
      <c r="L518" s="334"/>
      <c r="M518" s="22"/>
    </row>
    <row r="519" spans="12:13" ht="15.75" customHeight="1" x14ac:dyDescent="0.35">
      <c r="L519" s="334"/>
      <c r="M519" s="22"/>
    </row>
    <row r="520" spans="12:13" ht="15.75" customHeight="1" x14ac:dyDescent="0.35">
      <c r="L520" s="334"/>
      <c r="M520" s="22"/>
    </row>
    <row r="521" spans="12:13" ht="15.75" customHeight="1" x14ac:dyDescent="0.35">
      <c r="L521" s="334"/>
      <c r="M521" s="22"/>
    </row>
    <row r="522" spans="12:13" ht="15.75" customHeight="1" x14ac:dyDescent="0.35">
      <c r="L522" s="334"/>
      <c r="M522" s="22"/>
    </row>
    <row r="523" spans="12:13" ht="15.75" customHeight="1" x14ac:dyDescent="0.35">
      <c r="L523" s="334"/>
      <c r="M523" s="22"/>
    </row>
    <row r="524" spans="12:13" ht="15.75" customHeight="1" x14ac:dyDescent="0.35">
      <c r="L524" s="334"/>
      <c r="M524" s="22"/>
    </row>
    <row r="525" spans="12:13" ht="15.75" customHeight="1" x14ac:dyDescent="0.35">
      <c r="L525" s="334"/>
      <c r="M525" s="22"/>
    </row>
    <row r="526" spans="12:13" ht="15.75" customHeight="1" x14ac:dyDescent="0.35">
      <c r="L526" s="334"/>
      <c r="M526" s="22"/>
    </row>
    <row r="527" spans="12:13" ht="15.75" customHeight="1" x14ac:dyDescent="0.35">
      <c r="L527" s="334"/>
      <c r="M527" s="22"/>
    </row>
    <row r="528" spans="12:13" ht="15.75" customHeight="1" x14ac:dyDescent="0.35">
      <c r="L528" s="334"/>
      <c r="M528" s="22"/>
    </row>
    <row r="529" spans="12:13" ht="15.75" customHeight="1" x14ac:dyDescent="0.35">
      <c r="L529" s="334"/>
      <c r="M529" s="22"/>
    </row>
    <row r="530" spans="12:13" ht="15.75" customHeight="1" x14ac:dyDescent="0.35">
      <c r="L530" s="334"/>
      <c r="M530" s="22"/>
    </row>
    <row r="531" spans="12:13" ht="15.75" customHeight="1" x14ac:dyDescent="0.35">
      <c r="L531" s="334"/>
      <c r="M531" s="22"/>
    </row>
    <row r="532" spans="12:13" ht="15.75" customHeight="1" x14ac:dyDescent="0.35">
      <c r="L532" s="334"/>
      <c r="M532" s="22"/>
    </row>
    <row r="533" spans="12:13" ht="15.75" customHeight="1" x14ac:dyDescent="0.35">
      <c r="L533" s="334"/>
      <c r="M533" s="22"/>
    </row>
    <row r="534" spans="12:13" ht="15.75" customHeight="1" x14ac:dyDescent="0.35">
      <c r="L534" s="334"/>
      <c r="M534" s="22"/>
    </row>
    <row r="535" spans="12:13" ht="15.75" customHeight="1" x14ac:dyDescent="0.35">
      <c r="L535" s="334"/>
      <c r="M535" s="22"/>
    </row>
    <row r="536" spans="12:13" ht="15.75" customHeight="1" x14ac:dyDescent="0.35">
      <c r="L536" s="334"/>
      <c r="M536" s="22"/>
    </row>
    <row r="537" spans="12:13" ht="15.75" customHeight="1" x14ac:dyDescent="0.35">
      <c r="L537" s="334"/>
      <c r="M537" s="22"/>
    </row>
    <row r="538" spans="12:13" ht="15.75" customHeight="1" x14ac:dyDescent="0.35">
      <c r="L538" s="334"/>
      <c r="M538" s="22"/>
    </row>
    <row r="539" spans="12:13" ht="15.75" customHeight="1" x14ac:dyDescent="0.35">
      <c r="L539" s="334"/>
      <c r="M539" s="22"/>
    </row>
    <row r="540" spans="12:13" ht="15.75" customHeight="1" x14ac:dyDescent="0.35">
      <c r="L540" s="334"/>
      <c r="M540" s="22"/>
    </row>
    <row r="541" spans="12:13" ht="15.75" customHeight="1" x14ac:dyDescent="0.35">
      <c r="L541" s="334"/>
      <c r="M541" s="22"/>
    </row>
    <row r="542" spans="12:13" ht="15.75" customHeight="1" x14ac:dyDescent="0.35">
      <c r="L542" s="334"/>
      <c r="M542" s="22"/>
    </row>
    <row r="543" spans="12:13" ht="15.75" customHeight="1" x14ac:dyDescent="0.35">
      <c r="L543" s="334"/>
      <c r="M543" s="22"/>
    </row>
    <row r="544" spans="12:13" ht="15.75" customHeight="1" x14ac:dyDescent="0.35">
      <c r="L544" s="334"/>
      <c r="M544" s="22"/>
    </row>
    <row r="545" spans="12:13" ht="15.75" customHeight="1" x14ac:dyDescent="0.35">
      <c r="L545" s="334"/>
      <c r="M545" s="22"/>
    </row>
    <row r="546" spans="12:13" ht="15.75" customHeight="1" x14ac:dyDescent="0.35">
      <c r="L546" s="334"/>
      <c r="M546" s="22"/>
    </row>
    <row r="547" spans="12:13" ht="15.75" customHeight="1" x14ac:dyDescent="0.35">
      <c r="L547" s="334"/>
      <c r="M547" s="22"/>
    </row>
    <row r="548" spans="12:13" ht="15.75" customHeight="1" x14ac:dyDescent="0.35">
      <c r="L548" s="334"/>
      <c r="M548" s="22"/>
    </row>
    <row r="549" spans="12:13" ht="15.75" customHeight="1" x14ac:dyDescent="0.35">
      <c r="L549" s="334"/>
      <c r="M549" s="22"/>
    </row>
    <row r="550" spans="12:13" ht="15.75" customHeight="1" x14ac:dyDescent="0.35">
      <c r="L550" s="334"/>
      <c r="M550" s="22"/>
    </row>
    <row r="551" spans="12:13" ht="15.75" customHeight="1" x14ac:dyDescent="0.35">
      <c r="L551" s="334"/>
      <c r="M551" s="22"/>
    </row>
    <row r="552" spans="12:13" ht="15.75" customHeight="1" x14ac:dyDescent="0.35">
      <c r="L552" s="334"/>
      <c r="M552" s="22"/>
    </row>
    <row r="553" spans="12:13" ht="15.75" customHeight="1" x14ac:dyDescent="0.35">
      <c r="L553" s="334"/>
      <c r="M553" s="22"/>
    </row>
    <row r="554" spans="12:13" ht="15.75" customHeight="1" x14ac:dyDescent="0.35">
      <c r="L554" s="334"/>
      <c r="M554" s="22"/>
    </row>
    <row r="555" spans="12:13" ht="15.75" customHeight="1" x14ac:dyDescent="0.35">
      <c r="L555" s="334"/>
      <c r="M555" s="22"/>
    </row>
    <row r="556" spans="12:13" ht="15.75" customHeight="1" x14ac:dyDescent="0.35">
      <c r="L556" s="334"/>
      <c r="M556" s="22"/>
    </row>
    <row r="557" spans="12:13" ht="15.75" customHeight="1" x14ac:dyDescent="0.35">
      <c r="L557" s="334"/>
      <c r="M557" s="22"/>
    </row>
    <row r="558" spans="12:13" ht="15.75" customHeight="1" x14ac:dyDescent="0.35">
      <c r="L558" s="334"/>
      <c r="M558" s="22"/>
    </row>
    <row r="559" spans="12:13" ht="15.75" customHeight="1" x14ac:dyDescent="0.35">
      <c r="L559" s="334"/>
      <c r="M559" s="22"/>
    </row>
    <row r="560" spans="12:13" ht="15.75" customHeight="1" x14ac:dyDescent="0.35">
      <c r="L560" s="334"/>
      <c r="M560" s="22"/>
    </row>
    <row r="561" spans="12:13" ht="15.75" customHeight="1" x14ac:dyDescent="0.35">
      <c r="L561" s="334"/>
      <c r="M561" s="22"/>
    </row>
    <row r="562" spans="12:13" ht="15.75" customHeight="1" x14ac:dyDescent="0.35">
      <c r="L562" s="334"/>
      <c r="M562" s="22"/>
    </row>
    <row r="563" spans="12:13" ht="15.75" customHeight="1" x14ac:dyDescent="0.35">
      <c r="L563" s="334"/>
      <c r="M563" s="22"/>
    </row>
    <row r="564" spans="12:13" ht="15.75" customHeight="1" x14ac:dyDescent="0.35">
      <c r="L564" s="334"/>
      <c r="M564" s="22"/>
    </row>
    <row r="565" spans="12:13" ht="15.75" customHeight="1" x14ac:dyDescent="0.35">
      <c r="L565" s="334"/>
      <c r="M565" s="22"/>
    </row>
    <row r="566" spans="12:13" ht="15.75" customHeight="1" x14ac:dyDescent="0.35">
      <c r="L566" s="334"/>
      <c r="M566" s="22"/>
    </row>
    <row r="567" spans="12:13" ht="15.75" customHeight="1" x14ac:dyDescent="0.35">
      <c r="L567" s="334"/>
      <c r="M567" s="22"/>
    </row>
    <row r="568" spans="12:13" ht="15.75" customHeight="1" x14ac:dyDescent="0.35">
      <c r="L568" s="334"/>
      <c r="M568" s="22"/>
    </row>
    <row r="569" spans="12:13" ht="15.75" customHeight="1" x14ac:dyDescent="0.35">
      <c r="L569" s="334"/>
      <c r="M569" s="22"/>
    </row>
    <row r="570" spans="12:13" ht="15.75" customHeight="1" x14ac:dyDescent="0.35">
      <c r="L570" s="334"/>
      <c r="M570" s="22"/>
    </row>
    <row r="571" spans="12:13" ht="15.75" customHeight="1" x14ac:dyDescent="0.35">
      <c r="L571" s="334"/>
      <c r="M571" s="22"/>
    </row>
    <row r="572" spans="12:13" ht="15.75" customHeight="1" x14ac:dyDescent="0.35">
      <c r="L572" s="334"/>
      <c r="M572" s="22"/>
    </row>
    <row r="573" spans="12:13" ht="15.75" customHeight="1" x14ac:dyDescent="0.35">
      <c r="L573" s="334"/>
      <c r="M573" s="22"/>
    </row>
    <row r="574" spans="12:13" ht="15.75" customHeight="1" x14ac:dyDescent="0.35">
      <c r="L574" s="334"/>
      <c r="M574" s="22"/>
    </row>
    <row r="575" spans="12:13" ht="15.75" customHeight="1" x14ac:dyDescent="0.35">
      <c r="L575" s="334"/>
      <c r="M575" s="22"/>
    </row>
    <row r="576" spans="12:13" ht="15.75" customHeight="1" x14ac:dyDescent="0.35">
      <c r="L576" s="334"/>
      <c r="M576" s="22"/>
    </row>
    <row r="577" spans="12:13" ht="15.75" customHeight="1" x14ac:dyDescent="0.35">
      <c r="L577" s="334"/>
      <c r="M577" s="22"/>
    </row>
    <row r="578" spans="12:13" ht="15.75" customHeight="1" x14ac:dyDescent="0.35">
      <c r="L578" s="334"/>
      <c r="M578" s="22"/>
    </row>
    <row r="579" spans="12:13" ht="15.75" customHeight="1" x14ac:dyDescent="0.35">
      <c r="L579" s="334"/>
      <c r="M579" s="22"/>
    </row>
    <row r="580" spans="12:13" ht="15.75" customHeight="1" x14ac:dyDescent="0.35">
      <c r="L580" s="334"/>
      <c r="M580" s="22"/>
    </row>
    <row r="581" spans="12:13" ht="15.75" customHeight="1" x14ac:dyDescent="0.35">
      <c r="L581" s="334"/>
      <c r="M581" s="22"/>
    </row>
    <row r="582" spans="12:13" ht="15.75" customHeight="1" x14ac:dyDescent="0.35">
      <c r="L582" s="334"/>
      <c r="M582" s="22"/>
    </row>
    <row r="583" spans="12:13" ht="15.75" customHeight="1" x14ac:dyDescent="0.35">
      <c r="L583" s="334"/>
      <c r="M583" s="22"/>
    </row>
    <row r="584" spans="12:13" ht="15.75" customHeight="1" x14ac:dyDescent="0.35">
      <c r="L584" s="334"/>
      <c r="M584" s="22"/>
    </row>
    <row r="585" spans="12:13" ht="15.75" customHeight="1" x14ac:dyDescent="0.35">
      <c r="L585" s="334"/>
      <c r="M585" s="22"/>
    </row>
    <row r="586" spans="12:13" ht="15.75" customHeight="1" x14ac:dyDescent="0.35">
      <c r="L586" s="334"/>
      <c r="M586" s="22"/>
    </row>
    <row r="587" spans="12:13" ht="15.75" customHeight="1" x14ac:dyDescent="0.35">
      <c r="L587" s="334"/>
      <c r="M587" s="22"/>
    </row>
    <row r="588" spans="12:13" ht="15.75" customHeight="1" x14ac:dyDescent="0.35">
      <c r="L588" s="334"/>
      <c r="M588" s="22"/>
    </row>
    <row r="589" spans="12:13" ht="15.75" customHeight="1" x14ac:dyDescent="0.35">
      <c r="L589" s="334"/>
      <c r="M589" s="22"/>
    </row>
    <row r="590" spans="12:13" ht="15.75" customHeight="1" x14ac:dyDescent="0.35">
      <c r="L590" s="334"/>
      <c r="M590" s="22"/>
    </row>
    <row r="591" spans="12:13" ht="15.75" customHeight="1" x14ac:dyDescent="0.35">
      <c r="L591" s="334"/>
      <c r="M591" s="22"/>
    </row>
    <row r="592" spans="12:13" ht="15.75" customHeight="1" x14ac:dyDescent="0.35">
      <c r="L592" s="334"/>
      <c r="M592" s="22"/>
    </row>
    <row r="593" spans="12:13" ht="15.75" customHeight="1" x14ac:dyDescent="0.35">
      <c r="L593" s="334"/>
      <c r="M593" s="22"/>
    </row>
    <row r="594" spans="12:13" ht="15.75" customHeight="1" x14ac:dyDescent="0.35">
      <c r="L594" s="334"/>
      <c r="M594" s="22"/>
    </row>
    <row r="595" spans="12:13" ht="15.75" customHeight="1" x14ac:dyDescent="0.35">
      <c r="L595" s="334"/>
      <c r="M595" s="22"/>
    </row>
    <row r="596" spans="12:13" ht="15.75" customHeight="1" x14ac:dyDescent="0.35">
      <c r="L596" s="334"/>
      <c r="M596" s="22"/>
    </row>
    <row r="597" spans="12:13" ht="15.75" customHeight="1" x14ac:dyDescent="0.35">
      <c r="L597" s="334"/>
      <c r="M597" s="22"/>
    </row>
    <row r="598" spans="12:13" ht="15.75" customHeight="1" x14ac:dyDescent="0.35">
      <c r="L598" s="334"/>
      <c r="M598" s="22"/>
    </row>
    <row r="599" spans="12:13" ht="15.75" customHeight="1" x14ac:dyDescent="0.35">
      <c r="L599" s="334"/>
      <c r="M599" s="22"/>
    </row>
    <row r="600" spans="12:13" ht="15.75" customHeight="1" x14ac:dyDescent="0.35">
      <c r="L600" s="334"/>
      <c r="M600" s="22"/>
    </row>
    <row r="601" spans="12:13" ht="15.75" customHeight="1" x14ac:dyDescent="0.35">
      <c r="L601" s="334"/>
      <c r="M601" s="22"/>
    </row>
    <row r="602" spans="12:13" ht="15.75" customHeight="1" x14ac:dyDescent="0.35">
      <c r="L602" s="334"/>
      <c r="M602" s="22"/>
    </row>
    <row r="603" spans="12:13" ht="15.75" customHeight="1" x14ac:dyDescent="0.35">
      <c r="L603" s="334"/>
      <c r="M603" s="22"/>
    </row>
    <row r="604" spans="12:13" ht="15.75" customHeight="1" x14ac:dyDescent="0.35">
      <c r="L604" s="334"/>
      <c r="M604" s="22"/>
    </row>
    <row r="605" spans="12:13" ht="15.75" customHeight="1" x14ac:dyDescent="0.35">
      <c r="L605" s="334"/>
      <c r="M605" s="22"/>
    </row>
    <row r="606" spans="12:13" ht="15.75" customHeight="1" x14ac:dyDescent="0.35">
      <c r="L606" s="334"/>
      <c r="M606" s="22"/>
    </row>
    <row r="607" spans="12:13" ht="15.75" customHeight="1" x14ac:dyDescent="0.35">
      <c r="L607" s="334"/>
      <c r="M607" s="22"/>
    </row>
    <row r="608" spans="12:13" ht="15.75" customHeight="1" x14ac:dyDescent="0.35">
      <c r="L608" s="334"/>
      <c r="M608" s="22"/>
    </row>
    <row r="609" spans="12:13" ht="15.75" customHeight="1" x14ac:dyDescent="0.35">
      <c r="L609" s="334"/>
      <c r="M609" s="22"/>
    </row>
    <row r="610" spans="12:13" ht="15.75" customHeight="1" x14ac:dyDescent="0.35">
      <c r="L610" s="334"/>
      <c r="M610" s="22"/>
    </row>
    <row r="611" spans="12:13" ht="15.75" customHeight="1" x14ac:dyDescent="0.35">
      <c r="L611" s="334"/>
      <c r="M611" s="22"/>
    </row>
    <row r="612" spans="12:13" ht="15.75" customHeight="1" x14ac:dyDescent="0.35">
      <c r="L612" s="334"/>
      <c r="M612" s="22"/>
    </row>
    <row r="613" spans="12:13" ht="15.75" customHeight="1" x14ac:dyDescent="0.35">
      <c r="L613" s="334"/>
      <c r="M613" s="22"/>
    </row>
    <row r="614" spans="12:13" ht="15.75" customHeight="1" x14ac:dyDescent="0.35">
      <c r="L614" s="334"/>
      <c r="M614" s="22"/>
    </row>
    <row r="615" spans="12:13" ht="15.75" customHeight="1" x14ac:dyDescent="0.35">
      <c r="L615" s="334"/>
      <c r="M615" s="22"/>
    </row>
    <row r="616" spans="12:13" ht="15.75" customHeight="1" x14ac:dyDescent="0.35">
      <c r="L616" s="334"/>
      <c r="M616" s="22"/>
    </row>
    <row r="617" spans="12:13" ht="15.75" customHeight="1" x14ac:dyDescent="0.35">
      <c r="L617" s="334"/>
      <c r="M617" s="22"/>
    </row>
    <row r="618" spans="12:13" ht="15.75" customHeight="1" x14ac:dyDescent="0.35">
      <c r="L618" s="334"/>
      <c r="M618" s="22"/>
    </row>
    <row r="619" spans="12:13" ht="15.75" customHeight="1" x14ac:dyDescent="0.35">
      <c r="L619" s="334"/>
      <c r="M619" s="22"/>
    </row>
    <row r="620" spans="12:13" ht="15.75" customHeight="1" x14ac:dyDescent="0.35">
      <c r="L620" s="334"/>
      <c r="M620" s="22"/>
    </row>
    <row r="621" spans="12:13" ht="15.75" customHeight="1" x14ac:dyDescent="0.35">
      <c r="L621" s="334"/>
      <c r="M621" s="22"/>
    </row>
    <row r="622" spans="12:13" ht="15.75" customHeight="1" x14ac:dyDescent="0.35">
      <c r="L622" s="334"/>
      <c r="M622" s="22"/>
    </row>
    <row r="623" spans="12:13" ht="15.75" customHeight="1" x14ac:dyDescent="0.35">
      <c r="L623" s="334"/>
      <c r="M623" s="22"/>
    </row>
    <row r="624" spans="12:13" ht="15.75" customHeight="1" x14ac:dyDescent="0.35">
      <c r="L624" s="334"/>
      <c r="M624" s="22"/>
    </row>
    <row r="625" spans="12:13" ht="15.75" customHeight="1" x14ac:dyDescent="0.35">
      <c r="L625" s="334"/>
      <c r="M625" s="22"/>
    </row>
    <row r="626" spans="12:13" ht="15.75" customHeight="1" x14ac:dyDescent="0.35">
      <c r="L626" s="334"/>
      <c r="M626" s="22"/>
    </row>
    <row r="627" spans="12:13" ht="15.75" customHeight="1" x14ac:dyDescent="0.35">
      <c r="L627" s="334"/>
      <c r="M627" s="22"/>
    </row>
    <row r="628" spans="12:13" ht="15.75" customHeight="1" x14ac:dyDescent="0.35">
      <c r="L628" s="334"/>
      <c r="M628" s="22"/>
    </row>
    <row r="629" spans="12:13" ht="15.75" customHeight="1" x14ac:dyDescent="0.35">
      <c r="L629" s="334"/>
      <c r="M629" s="22"/>
    </row>
    <row r="630" spans="12:13" ht="15.75" customHeight="1" x14ac:dyDescent="0.35">
      <c r="L630" s="334"/>
      <c r="M630" s="22"/>
    </row>
    <row r="631" spans="12:13" ht="15.75" customHeight="1" x14ac:dyDescent="0.35">
      <c r="L631" s="334"/>
      <c r="M631" s="22"/>
    </row>
    <row r="632" spans="12:13" ht="15.75" customHeight="1" x14ac:dyDescent="0.35">
      <c r="L632" s="334"/>
      <c r="M632" s="22"/>
    </row>
    <row r="633" spans="12:13" ht="15.75" customHeight="1" x14ac:dyDescent="0.35">
      <c r="L633" s="334"/>
      <c r="M633" s="22"/>
    </row>
    <row r="634" spans="12:13" ht="15.75" customHeight="1" x14ac:dyDescent="0.35">
      <c r="L634" s="334"/>
      <c r="M634" s="22"/>
    </row>
    <row r="635" spans="12:13" ht="15.75" customHeight="1" x14ac:dyDescent="0.35">
      <c r="L635" s="334"/>
      <c r="M635" s="22"/>
    </row>
    <row r="636" spans="12:13" ht="15.75" customHeight="1" x14ac:dyDescent="0.35">
      <c r="L636" s="334"/>
      <c r="M636" s="22"/>
    </row>
    <row r="637" spans="12:13" ht="15.75" customHeight="1" x14ac:dyDescent="0.35">
      <c r="L637" s="334"/>
      <c r="M637" s="22"/>
    </row>
    <row r="638" spans="12:13" ht="15.75" customHeight="1" x14ac:dyDescent="0.35">
      <c r="L638" s="334"/>
      <c r="M638" s="22"/>
    </row>
    <row r="639" spans="12:13" ht="15.75" customHeight="1" x14ac:dyDescent="0.35">
      <c r="L639" s="334"/>
      <c r="M639" s="22"/>
    </row>
    <row r="640" spans="12:13" ht="15.75" customHeight="1" x14ac:dyDescent="0.35">
      <c r="L640" s="334"/>
      <c r="M640" s="22"/>
    </row>
    <row r="641" spans="12:13" ht="15.75" customHeight="1" x14ac:dyDescent="0.35">
      <c r="L641" s="334"/>
      <c r="M641" s="22"/>
    </row>
    <row r="642" spans="12:13" ht="15.75" customHeight="1" x14ac:dyDescent="0.35">
      <c r="L642" s="334"/>
      <c r="M642" s="22"/>
    </row>
    <row r="643" spans="12:13" ht="15.75" customHeight="1" x14ac:dyDescent="0.35">
      <c r="L643" s="334"/>
      <c r="M643" s="22"/>
    </row>
    <row r="644" spans="12:13" ht="15.75" customHeight="1" x14ac:dyDescent="0.35">
      <c r="L644" s="334"/>
      <c r="M644" s="22"/>
    </row>
    <row r="645" spans="12:13" ht="15.75" customHeight="1" x14ac:dyDescent="0.35">
      <c r="L645" s="334"/>
      <c r="M645" s="22"/>
    </row>
    <row r="646" spans="12:13" ht="15.75" customHeight="1" x14ac:dyDescent="0.35">
      <c r="L646" s="334"/>
      <c r="M646" s="22"/>
    </row>
    <row r="647" spans="12:13" ht="15.75" customHeight="1" x14ac:dyDescent="0.35">
      <c r="L647" s="334"/>
      <c r="M647" s="22"/>
    </row>
    <row r="648" spans="12:13" ht="15.75" customHeight="1" x14ac:dyDescent="0.35">
      <c r="L648" s="334"/>
      <c r="M648" s="22"/>
    </row>
    <row r="649" spans="12:13" ht="15.75" customHeight="1" x14ac:dyDescent="0.35">
      <c r="L649" s="334"/>
      <c r="M649" s="22"/>
    </row>
    <row r="650" spans="12:13" ht="15.75" customHeight="1" x14ac:dyDescent="0.35">
      <c r="L650" s="334"/>
      <c r="M650" s="22"/>
    </row>
    <row r="651" spans="12:13" ht="15.75" customHeight="1" x14ac:dyDescent="0.35">
      <c r="L651" s="334"/>
      <c r="M651" s="22"/>
    </row>
    <row r="652" spans="12:13" ht="15.75" customHeight="1" x14ac:dyDescent="0.35">
      <c r="L652" s="334"/>
      <c r="M652" s="22"/>
    </row>
    <row r="653" spans="12:13" ht="15.75" customHeight="1" x14ac:dyDescent="0.35">
      <c r="L653" s="334"/>
      <c r="M653" s="22"/>
    </row>
    <row r="654" spans="12:13" ht="15.75" customHeight="1" x14ac:dyDescent="0.35">
      <c r="L654" s="334"/>
      <c r="M654" s="22"/>
    </row>
    <row r="655" spans="12:13" ht="15.75" customHeight="1" x14ac:dyDescent="0.35">
      <c r="L655" s="334"/>
      <c r="M655" s="22"/>
    </row>
    <row r="656" spans="12:13" ht="15.75" customHeight="1" x14ac:dyDescent="0.35">
      <c r="L656" s="334"/>
      <c r="M656" s="22"/>
    </row>
    <row r="657" spans="12:13" ht="15.75" customHeight="1" x14ac:dyDescent="0.35">
      <c r="L657" s="334"/>
      <c r="M657" s="22"/>
    </row>
    <row r="658" spans="12:13" ht="15.75" customHeight="1" x14ac:dyDescent="0.35">
      <c r="L658" s="334"/>
      <c r="M658" s="22"/>
    </row>
    <row r="659" spans="12:13" ht="15.75" customHeight="1" x14ac:dyDescent="0.35">
      <c r="L659" s="334"/>
      <c r="M659" s="22"/>
    </row>
    <row r="660" spans="12:13" ht="15.75" customHeight="1" x14ac:dyDescent="0.35">
      <c r="L660" s="334"/>
      <c r="M660" s="22"/>
    </row>
    <row r="661" spans="12:13" ht="15.75" customHeight="1" x14ac:dyDescent="0.35">
      <c r="L661" s="334"/>
      <c r="M661" s="22"/>
    </row>
    <row r="662" spans="12:13" ht="15.75" customHeight="1" x14ac:dyDescent="0.35">
      <c r="L662" s="334"/>
      <c r="M662" s="22"/>
    </row>
    <row r="663" spans="12:13" ht="15.75" customHeight="1" x14ac:dyDescent="0.35">
      <c r="L663" s="334"/>
      <c r="M663" s="22"/>
    </row>
    <row r="664" spans="12:13" ht="15.75" customHeight="1" x14ac:dyDescent="0.35">
      <c r="L664" s="334"/>
      <c r="M664" s="22"/>
    </row>
    <row r="665" spans="12:13" ht="15.75" customHeight="1" x14ac:dyDescent="0.35">
      <c r="L665" s="334"/>
      <c r="M665" s="22"/>
    </row>
    <row r="666" spans="12:13" ht="15.75" customHeight="1" x14ac:dyDescent="0.35">
      <c r="L666" s="334"/>
      <c r="M666" s="22"/>
    </row>
    <row r="667" spans="12:13" ht="15.75" customHeight="1" x14ac:dyDescent="0.35">
      <c r="L667" s="334"/>
      <c r="M667" s="22"/>
    </row>
    <row r="668" spans="12:13" ht="15.75" customHeight="1" x14ac:dyDescent="0.35">
      <c r="L668" s="334"/>
      <c r="M668" s="22"/>
    </row>
    <row r="669" spans="12:13" ht="15.75" customHeight="1" x14ac:dyDescent="0.35">
      <c r="L669" s="334"/>
      <c r="M669" s="22"/>
    </row>
    <row r="670" spans="12:13" ht="15.75" customHeight="1" x14ac:dyDescent="0.35">
      <c r="L670" s="334"/>
      <c r="M670" s="22"/>
    </row>
    <row r="671" spans="12:13" ht="15.75" customHeight="1" x14ac:dyDescent="0.35">
      <c r="L671" s="334"/>
      <c r="M671" s="22"/>
    </row>
    <row r="672" spans="12:13" ht="15.75" customHeight="1" x14ac:dyDescent="0.35">
      <c r="L672" s="334"/>
      <c r="M672" s="22"/>
    </row>
    <row r="673" spans="12:13" ht="15.75" customHeight="1" x14ac:dyDescent="0.35">
      <c r="L673" s="334"/>
      <c r="M673" s="22"/>
    </row>
    <row r="674" spans="12:13" ht="15.75" customHeight="1" x14ac:dyDescent="0.35">
      <c r="L674" s="334"/>
      <c r="M674" s="22"/>
    </row>
    <row r="675" spans="12:13" ht="15.75" customHeight="1" x14ac:dyDescent="0.35">
      <c r="L675" s="334"/>
      <c r="M675" s="22"/>
    </row>
    <row r="676" spans="12:13" ht="15.75" customHeight="1" x14ac:dyDescent="0.35">
      <c r="L676" s="334"/>
      <c r="M676" s="22"/>
    </row>
    <row r="677" spans="12:13" ht="15.75" customHeight="1" x14ac:dyDescent="0.35">
      <c r="L677" s="334"/>
      <c r="M677" s="22"/>
    </row>
    <row r="678" spans="12:13" ht="15.75" customHeight="1" x14ac:dyDescent="0.35">
      <c r="L678" s="334"/>
      <c r="M678" s="22"/>
    </row>
    <row r="679" spans="12:13" ht="15.75" customHeight="1" x14ac:dyDescent="0.35">
      <c r="L679" s="334"/>
      <c r="M679" s="22"/>
    </row>
    <row r="680" spans="12:13" ht="15.75" customHeight="1" x14ac:dyDescent="0.35">
      <c r="L680" s="334"/>
      <c r="M680" s="22"/>
    </row>
    <row r="681" spans="12:13" ht="15.75" customHeight="1" x14ac:dyDescent="0.35">
      <c r="L681" s="334"/>
      <c r="M681" s="22"/>
    </row>
    <row r="682" spans="12:13" ht="15.75" customHeight="1" x14ac:dyDescent="0.35">
      <c r="L682" s="334"/>
      <c r="M682" s="22"/>
    </row>
    <row r="683" spans="12:13" ht="15.75" customHeight="1" x14ac:dyDescent="0.35">
      <c r="L683" s="334"/>
      <c r="M683" s="22"/>
    </row>
    <row r="684" spans="12:13" ht="15.75" customHeight="1" x14ac:dyDescent="0.35">
      <c r="L684" s="334"/>
      <c r="M684" s="22"/>
    </row>
    <row r="685" spans="12:13" ht="15.75" customHeight="1" x14ac:dyDescent="0.35">
      <c r="L685" s="334"/>
      <c r="M685" s="22"/>
    </row>
    <row r="686" spans="12:13" ht="15.75" customHeight="1" x14ac:dyDescent="0.35">
      <c r="L686" s="334"/>
      <c r="M686" s="22"/>
    </row>
    <row r="687" spans="12:13" ht="15.75" customHeight="1" x14ac:dyDescent="0.35">
      <c r="L687" s="334"/>
      <c r="M687" s="22"/>
    </row>
    <row r="688" spans="12:13" ht="15.75" customHeight="1" x14ac:dyDescent="0.35">
      <c r="L688" s="334"/>
      <c r="M688" s="22"/>
    </row>
    <row r="689" spans="12:13" ht="15.75" customHeight="1" x14ac:dyDescent="0.35">
      <c r="L689" s="334"/>
      <c r="M689" s="22"/>
    </row>
    <row r="690" spans="12:13" ht="15.75" customHeight="1" x14ac:dyDescent="0.35">
      <c r="L690" s="334"/>
      <c r="M690" s="22"/>
    </row>
    <row r="691" spans="12:13" ht="15.75" customHeight="1" x14ac:dyDescent="0.35">
      <c r="L691" s="334"/>
      <c r="M691" s="22"/>
    </row>
    <row r="692" spans="12:13" ht="15.75" customHeight="1" x14ac:dyDescent="0.35">
      <c r="L692" s="334"/>
      <c r="M692" s="22"/>
    </row>
    <row r="693" spans="12:13" ht="15.75" customHeight="1" x14ac:dyDescent="0.35">
      <c r="L693" s="334"/>
      <c r="M693" s="22"/>
    </row>
    <row r="694" spans="12:13" ht="15.75" customHeight="1" x14ac:dyDescent="0.35">
      <c r="L694" s="334"/>
      <c r="M694" s="22"/>
    </row>
    <row r="695" spans="12:13" ht="15.75" customHeight="1" x14ac:dyDescent="0.35">
      <c r="L695" s="334"/>
      <c r="M695" s="22"/>
    </row>
    <row r="696" spans="12:13" ht="15.75" customHeight="1" x14ac:dyDescent="0.35">
      <c r="L696" s="334"/>
      <c r="M696" s="22"/>
    </row>
    <row r="697" spans="12:13" ht="15.75" customHeight="1" x14ac:dyDescent="0.35">
      <c r="L697" s="334"/>
      <c r="M697" s="22"/>
    </row>
    <row r="698" spans="12:13" ht="15.75" customHeight="1" x14ac:dyDescent="0.35">
      <c r="L698" s="334"/>
      <c r="M698" s="22"/>
    </row>
    <row r="699" spans="12:13" ht="15.75" customHeight="1" x14ac:dyDescent="0.35">
      <c r="L699" s="334"/>
      <c r="M699" s="22"/>
    </row>
    <row r="700" spans="12:13" ht="15.75" customHeight="1" x14ac:dyDescent="0.35">
      <c r="L700" s="334"/>
      <c r="M700" s="22"/>
    </row>
    <row r="701" spans="12:13" ht="15.75" customHeight="1" x14ac:dyDescent="0.35">
      <c r="L701" s="334"/>
      <c r="M701" s="22"/>
    </row>
    <row r="702" spans="12:13" ht="15.75" customHeight="1" x14ac:dyDescent="0.35">
      <c r="L702" s="334"/>
      <c r="M702" s="22"/>
    </row>
    <row r="703" spans="12:13" ht="15.75" customHeight="1" x14ac:dyDescent="0.35">
      <c r="L703" s="334"/>
      <c r="M703" s="22"/>
    </row>
    <row r="704" spans="12:13" ht="15.75" customHeight="1" x14ac:dyDescent="0.35">
      <c r="L704" s="334"/>
      <c r="M704" s="22"/>
    </row>
    <row r="705" spans="12:13" ht="15.75" customHeight="1" x14ac:dyDescent="0.35">
      <c r="L705" s="334"/>
      <c r="M705" s="22"/>
    </row>
    <row r="706" spans="12:13" ht="15.75" customHeight="1" x14ac:dyDescent="0.35">
      <c r="L706" s="334"/>
      <c r="M706" s="22"/>
    </row>
    <row r="707" spans="12:13" ht="15.75" customHeight="1" x14ac:dyDescent="0.35">
      <c r="L707" s="334"/>
      <c r="M707" s="22"/>
    </row>
    <row r="708" spans="12:13" ht="15.75" customHeight="1" x14ac:dyDescent="0.35">
      <c r="L708" s="334"/>
      <c r="M708" s="22"/>
    </row>
    <row r="709" spans="12:13" ht="15.75" customHeight="1" x14ac:dyDescent="0.35">
      <c r="L709" s="334"/>
      <c r="M709" s="22"/>
    </row>
    <row r="710" spans="12:13" ht="15.75" customHeight="1" x14ac:dyDescent="0.35">
      <c r="L710" s="334"/>
      <c r="M710" s="22"/>
    </row>
    <row r="711" spans="12:13" ht="15.75" customHeight="1" x14ac:dyDescent="0.35">
      <c r="L711" s="334"/>
      <c r="M711" s="22"/>
    </row>
    <row r="712" spans="12:13" ht="15.75" customHeight="1" x14ac:dyDescent="0.35">
      <c r="L712" s="334"/>
      <c r="M712" s="22"/>
    </row>
    <row r="713" spans="12:13" ht="15.75" customHeight="1" x14ac:dyDescent="0.35">
      <c r="L713" s="334"/>
      <c r="M713" s="22"/>
    </row>
    <row r="714" spans="12:13" ht="15.75" customHeight="1" x14ac:dyDescent="0.35">
      <c r="L714" s="334"/>
      <c r="M714" s="22"/>
    </row>
    <row r="715" spans="12:13" ht="15.75" customHeight="1" x14ac:dyDescent="0.35">
      <c r="L715" s="334"/>
      <c r="M715" s="22"/>
    </row>
    <row r="716" spans="12:13" ht="15.75" customHeight="1" x14ac:dyDescent="0.35">
      <c r="L716" s="334"/>
      <c r="M716" s="22"/>
    </row>
    <row r="717" spans="12:13" ht="15.75" customHeight="1" x14ac:dyDescent="0.35">
      <c r="L717" s="334"/>
      <c r="M717" s="22"/>
    </row>
    <row r="718" spans="12:13" ht="15.75" customHeight="1" x14ac:dyDescent="0.35">
      <c r="L718" s="334"/>
      <c r="M718" s="22"/>
    </row>
    <row r="719" spans="12:13" ht="15.75" customHeight="1" x14ac:dyDescent="0.35">
      <c r="L719" s="334"/>
      <c r="M719" s="22"/>
    </row>
    <row r="720" spans="12:13" ht="15.75" customHeight="1" x14ac:dyDescent="0.35">
      <c r="L720" s="334"/>
      <c r="M720" s="22"/>
    </row>
    <row r="721" spans="12:13" ht="15.75" customHeight="1" x14ac:dyDescent="0.35">
      <c r="L721" s="334"/>
      <c r="M721" s="22"/>
    </row>
    <row r="722" spans="12:13" ht="15.75" customHeight="1" x14ac:dyDescent="0.35">
      <c r="L722" s="334"/>
      <c r="M722" s="22"/>
    </row>
    <row r="723" spans="12:13" ht="15.75" customHeight="1" x14ac:dyDescent="0.35">
      <c r="L723" s="334"/>
      <c r="M723" s="22"/>
    </row>
    <row r="724" spans="12:13" ht="15.75" customHeight="1" x14ac:dyDescent="0.35">
      <c r="L724" s="334"/>
      <c r="M724" s="22"/>
    </row>
    <row r="725" spans="12:13" ht="15.75" customHeight="1" x14ac:dyDescent="0.35">
      <c r="L725" s="334"/>
      <c r="M725" s="22"/>
    </row>
    <row r="726" spans="12:13" ht="15.75" customHeight="1" x14ac:dyDescent="0.35">
      <c r="L726" s="334"/>
      <c r="M726" s="22"/>
    </row>
    <row r="727" spans="12:13" ht="15.75" customHeight="1" x14ac:dyDescent="0.35">
      <c r="L727" s="334"/>
      <c r="M727" s="22"/>
    </row>
    <row r="728" spans="12:13" ht="15.75" customHeight="1" x14ac:dyDescent="0.35">
      <c r="L728" s="334"/>
      <c r="M728" s="22"/>
    </row>
    <row r="729" spans="12:13" ht="15.75" customHeight="1" x14ac:dyDescent="0.35">
      <c r="L729" s="334"/>
      <c r="M729" s="22"/>
    </row>
    <row r="730" spans="12:13" ht="15.75" customHeight="1" x14ac:dyDescent="0.35">
      <c r="L730" s="334"/>
      <c r="M730" s="22"/>
    </row>
    <row r="731" spans="12:13" ht="15.75" customHeight="1" x14ac:dyDescent="0.35">
      <c r="L731" s="334"/>
      <c r="M731" s="22"/>
    </row>
    <row r="732" spans="12:13" ht="15.75" customHeight="1" x14ac:dyDescent="0.35">
      <c r="L732" s="334"/>
      <c r="M732" s="22"/>
    </row>
    <row r="733" spans="12:13" ht="15.75" customHeight="1" x14ac:dyDescent="0.35">
      <c r="L733" s="334"/>
      <c r="M733" s="22"/>
    </row>
    <row r="734" spans="12:13" ht="15.75" customHeight="1" x14ac:dyDescent="0.35">
      <c r="L734" s="334"/>
      <c r="M734" s="22"/>
    </row>
    <row r="735" spans="12:13" ht="15.75" customHeight="1" x14ac:dyDescent="0.35">
      <c r="L735" s="334"/>
      <c r="M735" s="22"/>
    </row>
    <row r="736" spans="12:13" ht="15.75" customHeight="1" x14ac:dyDescent="0.35">
      <c r="L736" s="334"/>
      <c r="M736" s="22"/>
    </row>
    <row r="737" spans="12:13" ht="15.75" customHeight="1" x14ac:dyDescent="0.35">
      <c r="L737" s="334"/>
      <c r="M737" s="22"/>
    </row>
    <row r="738" spans="12:13" ht="15.75" customHeight="1" x14ac:dyDescent="0.35">
      <c r="L738" s="334"/>
      <c r="M738" s="22"/>
    </row>
    <row r="739" spans="12:13" ht="15.75" customHeight="1" x14ac:dyDescent="0.35">
      <c r="L739" s="334"/>
      <c r="M739" s="22"/>
    </row>
    <row r="740" spans="12:13" ht="15.75" customHeight="1" x14ac:dyDescent="0.35">
      <c r="L740" s="334"/>
      <c r="M740" s="22"/>
    </row>
    <row r="741" spans="12:13" ht="15.75" customHeight="1" x14ac:dyDescent="0.35">
      <c r="L741" s="334"/>
      <c r="M741" s="22"/>
    </row>
    <row r="742" spans="12:13" ht="15.75" customHeight="1" x14ac:dyDescent="0.35">
      <c r="L742" s="334"/>
      <c r="M742" s="22"/>
    </row>
    <row r="743" spans="12:13" ht="15.75" customHeight="1" x14ac:dyDescent="0.35">
      <c r="L743" s="334"/>
      <c r="M743" s="22"/>
    </row>
    <row r="744" spans="12:13" ht="15.75" customHeight="1" x14ac:dyDescent="0.35">
      <c r="L744" s="334"/>
      <c r="M744" s="22"/>
    </row>
    <row r="745" spans="12:13" ht="15.75" customHeight="1" x14ac:dyDescent="0.35">
      <c r="L745" s="334"/>
      <c r="M745" s="22"/>
    </row>
    <row r="746" spans="12:13" ht="15.75" customHeight="1" x14ac:dyDescent="0.35">
      <c r="L746" s="334"/>
      <c r="M746" s="22"/>
    </row>
    <row r="747" spans="12:13" ht="15.75" customHeight="1" x14ac:dyDescent="0.35">
      <c r="L747" s="334"/>
      <c r="M747" s="22"/>
    </row>
    <row r="748" spans="12:13" ht="15.75" customHeight="1" x14ac:dyDescent="0.35">
      <c r="L748" s="334"/>
      <c r="M748" s="22"/>
    </row>
    <row r="749" spans="12:13" ht="15.75" customHeight="1" x14ac:dyDescent="0.35">
      <c r="L749" s="334"/>
      <c r="M749" s="22"/>
    </row>
    <row r="750" spans="12:13" ht="15.75" customHeight="1" x14ac:dyDescent="0.35">
      <c r="L750" s="334"/>
      <c r="M750" s="22"/>
    </row>
    <row r="751" spans="12:13" ht="15.75" customHeight="1" x14ac:dyDescent="0.35">
      <c r="L751" s="334"/>
      <c r="M751" s="22"/>
    </row>
    <row r="752" spans="12:13" ht="15.75" customHeight="1" x14ac:dyDescent="0.35">
      <c r="L752" s="334"/>
      <c r="M752" s="22"/>
    </row>
    <row r="753" spans="12:13" ht="15.75" customHeight="1" x14ac:dyDescent="0.35">
      <c r="L753" s="334"/>
      <c r="M753" s="22"/>
    </row>
    <row r="754" spans="12:13" ht="15.75" customHeight="1" x14ac:dyDescent="0.35">
      <c r="L754" s="334"/>
      <c r="M754" s="22"/>
    </row>
    <row r="755" spans="12:13" ht="15.75" customHeight="1" x14ac:dyDescent="0.35">
      <c r="L755" s="334"/>
      <c r="M755" s="22"/>
    </row>
    <row r="756" spans="12:13" ht="15.75" customHeight="1" x14ac:dyDescent="0.35">
      <c r="L756" s="334"/>
      <c r="M756" s="22"/>
    </row>
    <row r="757" spans="12:13" ht="15.75" customHeight="1" x14ac:dyDescent="0.35">
      <c r="L757" s="334"/>
      <c r="M757" s="22"/>
    </row>
    <row r="758" spans="12:13" ht="15.75" customHeight="1" x14ac:dyDescent="0.35">
      <c r="L758" s="334"/>
      <c r="M758" s="22"/>
    </row>
    <row r="759" spans="12:13" ht="15.75" customHeight="1" x14ac:dyDescent="0.35">
      <c r="L759" s="334"/>
      <c r="M759" s="22"/>
    </row>
    <row r="760" spans="12:13" ht="15.75" customHeight="1" x14ac:dyDescent="0.35">
      <c r="L760" s="334"/>
      <c r="M760" s="22"/>
    </row>
    <row r="761" spans="12:13" ht="15.75" customHeight="1" x14ac:dyDescent="0.35">
      <c r="L761" s="334"/>
      <c r="M761" s="22"/>
    </row>
    <row r="762" spans="12:13" ht="15.75" customHeight="1" x14ac:dyDescent="0.35">
      <c r="L762" s="334"/>
      <c r="M762" s="22"/>
    </row>
    <row r="763" spans="12:13" ht="15.75" customHeight="1" x14ac:dyDescent="0.35">
      <c r="L763" s="334"/>
      <c r="M763" s="22"/>
    </row>
    <row r="764" spans="12:13" ht="15.75" customHeight="1" x14ac:dyDescent="0.35">
      <c r="L764" s="334"/>
      <c r="M764" s="22"/>
    </row>
    <row r="765" spans="12:13" ht="15.75" customHeight="1" x14ac:dyDescent="0.35">
      <c r="L765" s="334"/>
      <c r="M765" s="22"/>
    </row>
    <row r="766" spans="12:13" ht="15.75" customHeight="1" x14ac:dyDescent="0.35">
      <c r="L766" s="334"/>
      <c r="M766" s="22"/>
    </row>
    <row r="767" spans="12:13" ht="15.75" customHeight="1" x14ac:dyDescent="0.35">
      <c r="L767" s="334"/>
      <c r="M767" s="22"/>
    </row>
    <row r="768" spans="12:13" ht="15.75" customHeight="1" x14ac:dyDescent="0.35">
      <c r="L768" s="334"/>
      <c r="M768" s="22"/>
    </row>
    <row r="769" spans="12:13" ht="15.75" customHeight="1" x14ac:dyDescent="0.35">
      <c r="L769" s="334"/>
      <c r="M769" s="22"/>
    </row>
    <row r="770" spans="12:13" ht="15.75" customHeight="1" x14ac:dyDescent="0.35">
      <c r="L770" s="334"/>
      <c r="M770" s="22"/>
    </row>
    <row r="771" spans="12:13" ht="15.75" customHeight="1" x14ac:dyDescent="0.35">
      <c r="L771" s="334"/>
      <c r="M771" s="22"/>
    </row>
    <row r="772" spans="12:13" ht="15.75" customHeight="1" x14ac:dyDescent="0.35">
      <c r="L772" s="334"/>
      <c r="M772" s="22"/>
    </row>
    <row r="773" spans="12:13" ht="15.75" customHeight="1" x14ac:dyDescent="0.35">
      <c r="L773" s="334"/>
      <c r="M773" s="22"/>
    </row>
    <row r="774" spans="12:13" ht="15.75" customHeight="1" x14ac:dyDescent="0.35">
      <c r="L774" s="334"/>
      <c r="M774" s="22"/>
    </row>
    <row r="775" spans="12:13" ht="15.75" customHeight="1" x14ac:dyDescent="0.35">
      <c r="L775" s="334"/>
      <c r="M775" s="22"/>
    </row>
    <row r="776" spans="12:13" ht="15.75" customHeight="1" x14ac:dyDescent="0.35">
      <c r="L776" s="334"/>
      <c r="M776" s="22"/>
    </row>
    <row r="777" spans="12:13" ht="15.75" customHeight="1" x14ac:dyDescent="0.35">
      <c r="L777" s="334"/>
      <c r="M777" s="22"/>
    </row>
    <row r="778" spans="12:13" ht="15.75" customHeight="1" x14ac:dyDescent="0.35">
      <c r="L778" s="334"/>
      <c r="M778" s="22"/>
    </row>
    <row r="779" spans="12:13" ht="15.75" customHeight="1" x14ac:dyDescent="0.35">
      <c r="L779" s="334"/>
      <c r="M779" s="22"/>
    </row>
    <row r="780" spans="12:13" ht="15.75" customHeight="1" x14ac:dyDescent="0.35">
      <c r="L780" s="334"/>
      <c r="M780" s="22"/>
    </row>
    <row r="781" spans="12:13" ht="15.75" customHeight="1" x14ac:dyDescent="0.35">
      <c r="L781" s="334"/>
      <c r="M781" s="22"/>
    </row>
    <row r="782" spans="12:13" ht="15.75" customHeight="1" x14ac:dyDescent="0.35">
      <c r="L782" s="334"/>
      <c r="M782" s="22"/>
    </row>
    <row r="783" spans="12:13" ht="15.75" customHeight="1" x14ac:dyDescent="0.35">
      <c r="L783" s="334"/>
      <c r="M783" s="22"/>
    </row>
    <row r="784" spans="12:13" ht="15.75" customHeight="1" x14ac:dyDescent="0.35">
      <c r="L784" s="334"/>
      <c r="M784" s="22"/>
    </row>
    <row r="785" spans="12:13" ht="15.75" customHeight="1" x14ac:dyDescent="0.35">
      <c r="L785" s="334"/>
      <c r="M785" s="22"/>
    </row>
    <row r="786" spans="12:13" ht="15.75" customHeight="1" x14ac:dyDescent="0.35">
      <c r="L786" s="334"/>
      <c r="M786" s="22"/>
    </row>
    <row r="787" spans="12:13" ht="15.75" customHeight="1" x14ac:dyDescent="0.35">
      <c r="L787" s="334"/>
      <c r="M787" s="22"/>
    </row>
    <row r="788" spans="12:13" ht="15.75" customHeight="1" x14ac:dyDescent="0.35">
      <c r="L788" s="334"/>
      <c r="M788" s="22"/>
    </row>
    <row r="789" spans="12:13" ht="15.75" customHeight="1" x14ac:dyDescent="0.35">
      <c r="L789" s="334"/>
      <c r="M789" s="22"/>
    </row>
    <row r="790" spans="12:13" ht="15.75" customHeight="1" x14ac:dyDescent="0.35">
      <c r="L790" s="334"/>
      <c r="M790" s="22"/>
    </row>
    <row r="791" spans="12:13" ht="15.75" customHeight="1" x14ac:dyDescent="0.35">
      <c r="L791" s="334"/>
      <c r="M791" s="22"/>
    </row>
    <row r="792" spans="12:13" ht="15.75" customHeight="1" x14ac:dyDescent="0.35">
      <c r="L792" s="334"/>
      <c r="M792" s="22"/>
    </row>
    <row r="793" spans="12:13" ht="15.75" customHeight="1" x14ac:dyDescent="0.35">
      <c r="L793" s="334"/>
      <c r="M793" s="22"/>
    </row>
    <row r="794" spans="12:13" ht="15.75" customHeight="1" x14ac:dyDescent="0.35">
      <c r="L794" s="334"/>
      <c r="M794" s="22"/>
    </row>
    <row r="795" spans="12:13" ht="15.75" customHeight="1" x14ac:dyDescent="0.35">
      <c r="L795" s="334"/>
      <c r="M795" s="22"/>
    </row>
    <row r="796" spans="12:13" ht="15.75" customHeight="1" x14ac:dyDescent="0.35">
      <c r="L796" s="334"/>
      <c r="M796" s="22"/>
    </row>
    <row r="797" spans="12:13" ht="15.75" customHeight="1" x14ac:dyDescent="0.35">
      <c r="L797" s="334"/>
      <c r="M797" s="22"/>
    </row>
    <row r="798" spans="12:13" ht="15.75" customHeight="1" x14ac:dyDescent="0.35">
      <c r="L798" s="334"/>
      <c r="M798" s="22"/>
    </row>
    <row r="799" spans="12:13" ht="15.75" customHeight="1" x14ac:dyDescent="0.35">
      <c r="L799" s="334"/>
      <c r="M799" s="22"/>
    </row>
    <row r="800" spans="12:13" ht="15.75" customHeight="1" x14ac:dyDescent="0.35">
      <c r="L800" s="334"/>
      <c r="M800" s="22"/>
    </row>
    <row r="801" spans="12:13" ht="15.75" customHeight="1" x14ac:dyDescent="0.35">
      <c r="L801" s="334"/>
      <c r="M801" s="22"/>
    </row>
    <row r="802" spans="12:13" ht="15.75" customHeight="1" x14ac:dyDescent="0.35">
      <c r="L802" s="334"/>
      <c r="M802" s="22"/>
    </row>
    <row r="803" spans="12:13" ht="15.75" customHeight="1" x14ac:dyDescent="0.35">
      <c r="L803" s="334"/>
      <c r="M803" s="22"/>
    </row>
    <row r="804" spans="12:13" ht="15.75" customHeight="1" x14ac:dyDescent="0.35">
      <c r="L804" s="334"/>
      <c r="M804" s="22"/>
    </row>
    <row r="805" spans="12:13" ht="15.75" customHeight="1" x14ac:dyDescent="0.35">
      <c r="L805" s="334"/>
      <c r="M805" s="22"/>
    </row>
    <row r="806" spans="12:13" ht="15.75" customHeight="1" x14ac:dyDescent="0.35">
      <c r="L806" s="334"/>
      <c r="M806" s="22"/>
    </row>
    <row r="807" spans="12:13" ht="15.75" customHeight="1" x14ac:dyDescent="0.35">
      <c r="L807" s="334"/>
      <c r="M807" s="22"/>
    </row>
    <row r="808" spans="12:13" ht="15.75" customHeight="1" x14ac:dyDescent="0.35">
      <c r="L808" s="334"/>
      <c r="M808" s="22"/>
    </row>
    <row r="809" spans="12:13" ht="15.75" customHeight="1" x14ac:dyDescent="0.35">
      <c r="L809" s="334"/>
      <c r="M809" s="22"/>
    </row>
    <row r="810" spans="12:13" ht="15.75" customHeight="1" x14ac:dyDescent="0.35">
      <c r="L810" s="334"/>
      <c r="M810" s="22"/>
    </row>
    <row r="811" spans="12:13" ht="15.75" customHeight="1" x14ac:dyDescent="0.35">
      <c r="L811" s="334"/>
      <c r="M811" s="22"/>
    </row>
    <row r="812" spans="12:13" ht="15.75" customHeight="1" x14ac:dyDescent="0.35">
      <c r="L812" s="334"/>
      <c r="M812" s="22"/>
    </row>
    <row r="813" spans="12:13" ht="15.75" customHeight="1" x14ac:dyDescent="0.35">
      <c r="L813" s="334"/>
      <c r="M813" s="22"/>
    </row>
    <row r="814" spans="12:13" ht="15.75" customHeight="1" x14ac:dyDescent="0.35">
      <c r="L814" s="334"/>
      <c r="M814" s="22"/>
    </row>
    <row r="815" spans="12:13" ht="15.75" customHeight="1" x14ac:dyDescent="0.35">
      <c r="L815" s="334"/>
      <c r="M815" s="22"/>
    </row>
    <row r="816" spans="12:13" ht="15.75" customHeight="1" x14ac:dyDescent="0.35">
      <c r="L816" s="334"/>
      <c r="M816" s="22"/>
    </row>
    <row r="817" spans="12:13" ht="15.75" customHeight="1" x14ac:dyDescent="0.35">
      <c r="L817" s="334"/>
      <c r="M817" s="22"/>
    </row>
    <row r="818" spans="12:13" ht="15.75" customHeight="1" x14ac:dyDescent="0.35">
      <c r="L818" s="334"/>
      <c r="M818" s="22"/>
    </row>
    <row r="819" spans="12:13" ht="15.75" customHeight="1" x14ac:dyDescent="0.35">
      <c r="L819" s="334"/>
      <c r="M819" s="22"/>
    </row>
    <row r="820" spans="12:13" ht="15.75" customHeight="1" x14ac:dyDescent="0.35">
      <c r="L820" s="334"/>
      <c r="M820" s="22"/>
    </row>
    <row r="821" spans="12:13" ht="15.75" customHeight="1" x14ac:dyDescent="0.35">
      <c r="L821" s="334"/>
      <c r="M821" s="22"/>
    </row>
    <row r="822" spans="12:13" ht="15.75" customHeight="1" x14ac:dyDescent="0.35">
      <c r="L822" s="334"/>
      <c r="M822" s="22"/>
    </row>
    <row r="823" spans="12:13" ht="15.75" customHeight="1" x14ac:dyDescent="0.35">
      <c r="L823" s="334"/>
      <c r="M823" s="22"/>
    </row>
    <row r="824" spans="12:13" ht="15.75" customHeight="1" x14ac:dyDescent="0.35">
      <c r="L824" s="334"/>
      <c r="M824" s="22"/>
    </row>
    <row r="825" spans="12:13" ht="15.75" customHeight="1" x14ac:dyDescent="0.35">
      <c r="L825" s="334"/>
      <c r="M825" s="22"/>
    </row>
    <row r="826" spans="12:13" ht="15.75" customHeight="1" x14ac:dyDescent="0.35">
      <c r="L826" s="334"/>
      <c r="M826" s="22"/>
    </row>
    <row r="827" spans="12:13" ht="15.75" customHeight="1" x14ac:dyDescent="0.35">
      <c r="L827" s="334"/>
      <c r="M827" s="22"/>
    </row>
    <row r="828" spans="12:13" ht="15.75" customHeight="1" x14ac:dyDescent="0.35">
      <c r="L828" s="334"/>
      <c r="M828" s="22"/>
    </row>
    <row r="829" spans="12:13" ht="15.75" customHeight="1" x14ac:dyDescent="0.35">
      <c r="L829" s="334"/>
      <c r="M829" s="22"/>
    </row>
    <row r="830" spans="12:13" ht="15.75" customHeight="1" x14ac:dyDescent="0.35">
      <c r="L830" s="334"/>
      <c r="M830" s="22"/>
    </row>
    <row r="831" spans="12:13" ht="15.75" customHeight="1" x14ac:dyDescent="0.35">
      <c r="L831" s="334"/>
      <c r="M831" s="22"/>
    </row>
    <row r="832" spans="12:13" ht="15.75" customHeight="1" x14ac:dyDescent="0.35">
      <c r="L832" s="334"/>
      <c r="M832" s="22"/>
    </row>
    <row r="833" spans="12:13" ht="15.75" customHeight="1" x14ac:dyDescent="0.35">
      <c r="L833" s="334"/>
      <c r="M833" s="22"/>
    </row>
    <row r="834" spans="12:13" ht="15.75" customHeight="1" x14ac:dyDescent="0.35">
      <c r="L834" s="334"/>
      <c r="M834" s="22"/>
    </row>
    <row r="835" spans="12:13" ht="15.75" customHeight="1" x14ac:dyDescent="0.35">
      <c r="L835" s="334"/>
      <c r="M835" s="22"/>
    </row>
    <row r="836" spans="12:13" ht="15.75" customHeight="1" x14ac:dyDescent="0.35">
      <c r="L836" s="334"/>
      <c r="M836" s="22"/>
    </row>
    <row r="837" spans="12:13" ht="15.75" customHeight="1" x14ac:dyDescent="0.35">
      <c r="L837" s="334"/>
      <c r="M837" s="22"/>
    </row>
    <row r="838" spans="12:13" ht="15.75" customHeight="1" x14ac:dyDescent="0.35">
      <c r="L838" s="334"/>
      <c r="M838" s="22"/>
    </row>
    <row r="839" spans="12:13" ht="15.75" customHeight="1" x14ac:dyDescent="0.35">
      <c r="L839" s="334"/>
      <c r="M839" s="22"/>
    </row>
    <row r="840" spans="12:13" ht="15.75" customHeight="1" x14ac:dyDescent="0.35">
      <c r="L840" s="334"/>
      <c r="M840" s="22"/>
    </row>
    <row r="841" spans="12:13" ht="15.75" customHeight="1" x14ac:dyDescent="0.35">
      <c r="L841" s="334"/>
      <c r="M841" s="22"/>
    </row>
    <row r="842" spans="12:13" ht="15.75" customHeight="1" x14ac:dyDescent="0.35">
      <c r="L842" s="334"/>
      <c r="M842" s="22"/>
    </row>
    <row r="843" spans="12:13" ht="15.75" customHeight="1" x14ac:dyDescent="0.35">
      <c r="L843" s="334"/>
      <c r="M843" s="22"/>
    </row>
    <row r="844" spans="12:13" ht="15.75" customHeight="1" x14ac:dyDescent="0.35">
      <c r="L844" s="334"/>
      <c r="M844" s="22"/>
    </row>
    <row r="845" spans="12:13" ht="15.75" customHeight="1" x14ac:dyDescent="0.35">
      <c r="L845" s="334"/>
      <c r="M845" s="22"/>
    </row>
    <row r="846" spans="12:13" ht="15.75" customHeight="1" x14ac:dyDescent="0.35">
      <c r="L846" s="334"/>
      <c r="M846" s="22"/>
    </row>
    <row r="847" spans="12:13" ht="15.75" customHeight="1" x14ac:dyDescent="0.35">
      <c r="L847" s="334"/>
      <c r="M847" s="22"/>
    </row>
    <row r="848" spans="12:13" ht="15.75" customHeight="1" x14ac:dyDescent="0.35">
      <c r="L848" s="334"/>
      <c r="M848" s="22"/>
    </row>
    <row r="849" spans="12:13" ht="15.75" customHeight="1" x14ac:dyDescent="0.35">
      <c r="L849" s="334"/>
      <c r="M849" s="22"/>
    </row>
    <row r="850" spans="12:13" ht="15.75" customHeight="1" x14ac:dyDescent="0.35">
      <c r="L850" s="334"/>
      <c r="M850" s="22"/>
    </row>
    <row r="851" spans="12:13" ht="15.75" customHeight="1" x14ac:dyDescent="0.35">
      <c r="L851" s="334"/>
      <c r="M851" s="22"/>
    </row>
    <row r="852" spans="12:13" ht="15.75" customHeight="1" x14ac:dyDescent="0.35">
      <c r="L852" s="334"/>
      <c r="M852" s="22"/>
    </row>
    <row r="853" spans="12:13" ht="15.75" customHeight="1" x14ac:dyDescent="0.35">
      <c r="L853" s="334"/>
      <c r="M853" s="22"/>
    </row>
    <row r="854" spans="12:13" ht="15.75" customHeight="1" x14ac:dyDescent="0.35">
      <c r="L854" s="334"/>
      <c r="M854" s="22"/>
    </row>
    <row r="855" spans="12:13" ht="15.75" customHeight="1" x14ac:dyDescent="0.35">
      <c r="L855" s="334"/>
      <c r="M855" s="22"/>
    </row>
    <row r="856" spans="12:13" ht="15.75" customHeight="1" x14ac:dyDescent="0.35">
      <c r="L856" s="334"/>
      <c r="M856" s="22"/>
    </row>
    <row r="857" spans="12:13" ht="15.75" customHeight="1" x14ac:dyDescent="0.35">
      <c r="L857" s="334"/>
      <c r="M857" s="22"/>
    </row>
    <row r="858" spans="12:13" ht="15.75" customHeight="1" x14ac:dyDescent="0.35">
      <c r="L858" s="334"/>
      <c r="M858" s="22"/>
    </row>
    <row r="859" spans="12:13" ht="15.75" customHeight="1" x14ac:dyDescent="0.35">
      <c r="L859" s="334"/>
      <c r="M859" s="22"/>
    </row>
    <row r="860" spans="12:13" ht="15.75" customHeight="1" x14ac:dyDescent="0.35">
      <c r="L860" s="334"/>
      <c r="M860" s="22"/>
    </row>
    <row r="861" spans="12:13" ht="15.75" customHeight="1" x14ac:dyDescent="0.35">
      <c r="L861" s="334"/>
      <c r="M861" s="22"/>
    </row>
    <row r="862" spans="12:13" ht="15.75" customHeight="1" x14ac:dyDescent="0.35">
      <c r="L862" s="334"/>
      <c r="M862" s="22"/>
    </row>
    <row r="863" spans="12:13" ht="15.75" customHeight="1" x14ac:dyDescent="0.35">
      <c r="L863" s="334"/>
      <c r="M863" s="22"/>
    </row>
    <row r="864" spans="12:13" ht="15.75" customHeight="1" x14ac:dyDescent="0.35">
      <c r="L864" s="334"/>
      <c r="M864" s="22"/>
    </row>
    <row r="865" spans="12:13" ht="15.75" customHeight="1" x14ac:dyDescent="0.35">
      <c r="L865" s="334"/>
      <c r="M865" s="22"/>
    </row>
    <row r="866" spans="12:13" ht="15.75" customHeight="1" x14ac:dyDescent="0.35">
      <c r="L866" s="334"/>
      <c r="M866" s="22"/>
    </row>
    <row r="867" spans="12:13" ht="15.75" customHeight="1" x14ac:dyDescent="0.35">
      <c r="L867" s="334"/>
      <c r="M867" s="22"/>
    </row>
    <row r="868" spans="12:13" ht="15.75" customHeight="1" x14ac:dyDescent="0.35">
      <c r="L868" s="334"/>
      <c r="M868" s="22"/>
    </row>
    <row r="869" spans="12:13" ht="15.75" customHeight="1" x14ac:dyDescent="0.35">
      <c r="L869" s="334"/>
      <c r="M869" s="22"/>
    </row>
    <row r="870" spans="12:13" ht="15.75" customHeight="1" x14ac:dyDescent="0.35">
      <c r="L870" s="334"/>
      <c r="M870" s="22"/>
    </row>
    <row r="871" spans="12:13" ht="15.75" customHeight="1" x14ac:dyDescent="0.35">
      <c r="L871" s="334"/>
      <c r="M871" s="22"/>
    </row>
    <row r="872" spans="12:13" ht="15.75" customHeight="1" x14ac:dyDescent="0.35">
      <c r="L872" s="334"/>
      <c r="M872" s="22"/>
    </row>
    <row r="873" spans="12:13" ht="15.75" customHeight="1" x14ac:dyDescent="0.35">
      <c r="L873" s="334"/>
      <c r="M873" s="22"/>
    </row>
    <row r="874" spans="12:13" ht="15.75" customHeight="1" x14ac:dyDescent="0.35">
      <c r="L874" s="334"/>
      <c r="M874" s="22"/>
    </row>
    <row r="875" spans="12:13" ht="15.75" customHeight="1" x14ac:dyDescent="0.35">
      <c r="L875" s="334"/>
      <c r="M875" s="22"/>
    </row>
    <row r="876" spans="12:13" ht="15.75" customHeight="1" x14ac:dyDescent="0.35">
      <c r="L876" s="334"/>
      <c r="M876" s="22"/>
    </row>
    <row r="877" spans="12:13" ht="15.75" customHeight="1" x14ac:dyDescent="0.35">
      <c r="L877" s="334"/>
      <c r="M877" s="22"/>
    </row>
    <row r="878" spans="12:13" ht="15.75" customHeight="1" x14ac:dyDescent="0.35">
      <c r="L878" s="334"/>
      <c r="M878" s="22"/>
    </row>
    <row r="879" spans="12:13" ht="15.75" customHeight="1" x14ac:dyDescent="0.35">
      <c r="L879" s="334"/>
      <c r="M879" s="22"/>
    </row>
    <row r="880" spans="12:13" ht="15.75" customHeight="1" x14ac:dyDescent="0.35">
      <c r="L880" s="334"/>
      <c r="M880" s="22"/>
    </row>
    <row r="881" spans="12:13" ht="15.75" customHeight="1" x14ac:dyDescent="0.35">
      <c r="L881" s="334"/>
      <c r="M881" s="22"/>
    </row>
    <row r="882" spans="12:13" ht="15.75" customHeight="1" x14ac:dyDescent="0.35">
      <c r="L882" s="334"/>
      <c r="M882" s="22"/>
    </row>
    <row r="883" spans="12:13" ht="15.75" customHeight="1" x14ac:dyDescent="0.35">
      <c r="L883" s="334"/>
      <c r="M883" s="22"/>
    </row>
    <row r="884" spans="12:13" ht="15.75" customHeight="1" x14ac:dyDescent="0.35">
      <c r="L884" s="334"/>
      <c r="M884" s="22"/>
    </row>
    <row r="885" spans="12:13" ht="15.75" customHeight="1" x14ac:dyDescent="0.35">
      <c r="L885" s="334"/>
      <c r="M885" s="22"/>
    </row>
    <row r="886" spans="12:13" ht="15.75" customHeight="1" x14ac:dyDescent="0.35">
      <c r="L886" s="334"/>
      <c r="M886" s="22"/>
    </row>
    <row r="887" spans="12:13" ht="15.75" customHeight="1" x14ac:dyDescent="0.35">
      <c r="L887" s="334"/>
      <c r="M887" s="22"/>
    </row>
    <row r="888" spans="12:13" ht="15.75" customHeight="1" x14ac:dyDescent="0.35">
      <c r="L888" s="334"/>
      <c r="M888" s="22"/>
    </row>
    <row r="889" spans="12:13" ht="15.75" customHeight="1" x14ac:dyDescent="0.35">
      <c r="L889" s="334"/>
      <c r="M889" s="22"/>
    </row>
    <row r="890" spans="12:13" ht="15.75" customHeight="1" x14ac:dyDescent="0.35">
      <c r="L890" s="334"/>
      <c r="M890" s="22"/>
    </row>
    <row r="891" spans="12:13" ht="15.75" customHeight="1" x14ac:dyDescent="0.35">
      <c r="L891" s="334"/>
      <c r="M891" s="22"/>
    </row>
    <row r="892" spans="12:13" ht="15.75" customHeight="1" x14ac:dyDescent="0.35">
      <c r="L892" s="334"/>
      <c r="M892" s="22"/>
    </row>
    <row r="893" spans="12:13" ht="15.75" customHeight="1" x14ac:dyDescent="0.35">
      <c r="L893" s="334"/>
      <c r="M893" s="22"/>
    </row>
    <row r="894" spans="12:13" ht="15.75" customHeight="1" x14ac:dyDescent="0.35">
      <c r="L894" s="334"/>
      <c r="M894" s="22"/>
    </row>
    <row r="895" spans="12:13" ht="15.75" customHeight="1" x14ac:dyDescent="0.35">
      <c r="L895" s="334"/>
      <c r="M895" s="22"/>
    </row>
    <row r="896" spans="12:13" ht="15.75" customHeight="1" x14ac:dyDescent="0.35">
      <c r="L896" s="334"/>
      <c r="M896" s="22"/>
    </row>
    <row r="897" spans="12:13" ht="15.75" customHeight="1" x14ac:dyDescent="0.35">
      <c r="L897" s="334"/>
      <c r="M897" s="22"/>
    </row>
    <row r="898" spans="12:13" ht="15.75" customHeight="1" x14ac:dyDescent="0.35">
      <c r="L898" s="334"/>
      <c r="M898" s="22"/>
    </row>
    <row r="899" spans="12:13" ht="15.75" customHeight="1" x14ac:dyDescent="0.35">
      <c r="L899" s="334"/>
      <c r="M899" s="22"/>
    </row>
    <row r="900" spans="12:13" ht="15.75" customHeight="1" x14ac:dyDescent="0.35">
      <c r="L900" s="334"/>
      <c r="M900" s="22"/>
    </row>
    <row r="901" spans="12:13" ht="15.75" customHeight="1" x14ac:dyDescent="0.35">
      <c r="L901" s="334"/>
      <c r="M901" s="22"/>
    </row>
    <row r="902" spans="12:13" ht="15.75" customHeight="1" x14ac:dyDescent="0.35">
      <c r="L902" s="334"/>
      <c r="M902" s="22"/>
    </row>
    <row r="903" spans="12:13" ht="15.75" customHeight="1" x14ac:dyDescent="0.35">
      <c r="L903" s="334"/>
      <c r="M903" s="22"/>
    </row>
    <row r="904" spans="12:13" ht="15.75" customHeight="1" x14ac:dyDescent="0.35">
      <c r="L904" s="334"/>
      <c r="M904" s="22"/>
    </row>
    <row r="905" spans="12:13" ht="15.75" customHeight="1" x14ac:dyDescent="0.35">
      <c r="L905" s="334"/>
      <c r="M905" s="22"/>
    </row>
    <row r="906" spans="12:13" ht="15.75" customHeight="1" x14ac:dyDescent="0.35">
      <c r="L906" s="334"/>
      <c r="M906" s="22"/>
    </row>
    <row r="907" spans="12:13" ht="15.75" customHeight="1" x14ac:dyDescent="0.35">
      <c r="L907" s="334"/>
      <c r="M907" s="22"/>
    </row>
    <row r="908" spans="12:13" ht="15.75" customHeight="1" x14ac:dyDescent="0.35">
      <c r="L908" s="334"/>
      <c r="M908" s="22"/>
    </row>
    <row r="909" spans="12:13" ht="15.75" customHeight="1" x14ac:dyDescent="0.35">
      <c r="L909" s="334"/>
      <c r="M909" s="22"/>
    </row>
    <row r="910" spans="12:13" ht="15.75" customHeight="1" x14ac:dyDescent="0.35">
      <c r="L910" s="334"/>
      <c r="M910" s="22"/>
    </row>
    <row r="911" spans="12:13" ht="15.75" customHeight="1" x14ac:dyDescent="0.35">
      <c r="L911" s="334"/>
      <c r="M911" s="22"/>
    </row>
    <row r="912" spans="12:13" ht="15.75" customHeight="1" x14ac:dyDescent="0.35">
      <c r="L912" s="334"/>
      <c r="M912" s="22"/>
    </row>
    <row r="913" spans="12:13" ht="15.75" customHeight="1" x14ac:dyDescent="0.35">
      <c r="L913" s="334"/>
      <c r="M913" s="22"/>
    </row>
    <row r="914" spans="12:13" ht="15.75" customHeight="1" x14ac:dyDescent="0.35">
      <c r="L914" s="334"/>
      <c r="M914" s="22"/>
    </row>
    <row r="915" spans="12:13" ht="15.75" customHeight="1" x14ac:dyDescent="0.35">
      <c r="L915" s="334"/>
      <c r="M915" s="22"/>
    </row>
    <row r="916" spans="12:13" ht="15.75" customHeight="1" x14ac:dyDescent="0.35">
      <c r="L916" s="334"/>
      <c r="M916" s="22"/>
    </row>
    <row r="917" spans="12:13" ht="15.75" customHeight="1" x14ac:dyDescent="0.35">
      <c r="L917" s="334"/>
      <c r="M917" s="22"/>
    </row>
    <row r="918" spans="12:13" ht="15.75" customHeight="1" x14ac:dyDescent="0.35">
      <c r="L918" s="334"/>
      <c r="M918" s="22"/>
    </row>
    <row r="919" spans="12:13" ht="15.75" customHeight="1" x14ac:dyDescent="0.35">
      <c r="L919" s="334"/>
      <c r="M919" s="22"/>
    </row>
    <row r="920" spans="12:13" ht="15.75" customHeight="1" x14ac:dyDescent="0.35">
      <c r="L920" s="334"/>
      <c r="M920" s="22"/>
    </row>
    <row r="921" spans="12:13" ht="15.75" customHeight="1" x14ac:dyDescent="0.35">
      <c r="L921" s="334"/>
      <c r="M921" s="22"/>
    </row>
    <row r="922" spans="12:13" ht="15.75" customHeight="1" x14ac:dyDescent="0.35">
      <c r="L922" s="334"/>
      <c r="M922" s="22"/>
    </row>
    <row r="923" spans="12:13" ht="15.75" customHeight="1" x14ac:dyDescent="0.35">
      <c r="L923" s="334"/>
      <c r="M923" s="22"/>
    </row>
    <row r="924" spans="12:13" ht="15.75" customHeight="1" x14ac:dyDescent="0.35">
      <c r="L924" s="334"/>
      <c r="M924" s="22"/>
    </row>
    <row r="925" spans="12:13" ht="15.75" customHeight="1" x14ac:dyDescent="0.35">
      <c r="L925" s="334"/>
      <c r="M925" s="22"/>
    </row>
    <row r="926" spans="12:13" ht="15.75" customHeight="1" x14ac:dyDescent="0.35">
      <c r="L926" s="334"/>
      <c r="M926" s="22"/>
    </row>
    <row r="927" spans="12:13" ht="15.75" customHeight="1" x14ac:dyDescent="0.35">
      <c r="L927" s="334"/>
      <c r="M927" s="22"/>
    </row>
    <row r="928" spans="12:13" ht="15.75" customHeight="1" x14ac:dyDescent="0.35">
      <c r="L928" s="334"/>
      <c r="M928" s="22"/>
    </row>
    <row r="929" spans="12:13" ht="15.75" customHeight="1" x14ac:dyDescent="0.35">
      <c r="L929" s="334"/>
      <c r="M929" s="22"/>
    </row>
    <row r="930" spans="12:13" ht="15.75" customHeight="1" x14ac:dyDescent="0.35">
      <c r="L930" s="334"/>
      <c r="M930" s="22"/>
    </row>
    <row r="931" spans="12:13" ht="15.75" customHeight="1" x14ac:dyDescent="0.35">
      <c r="L931" s="334"/>
      <c r="M931" s="22"/>
    </row>
    <row r="932" spans="12:13" ht="15.75" customHeight="1" x14ac:dyDescent="0.35">
      <c r="L932" s="334"/>
      <c r="M932" s="22"/>
    </row>
    <row r="933" spans="12:13" ht="15.75" customHeight="1" x14ac:dyDescent="0.35">
      <c r="L933" s="334"/>
      <c r="M933" s="22"/>
    </row>
    <row r="934" spans="12:13" ht="15.75" customHeight="1" x14ac:dyDescent="0.35">
      <c r="L934" s="334"/>
      <c r="M934" s="22"/>
    </row>
    <row r="935" spans="12:13" ht="15.75" customHeight="1" x14ac:dyDescent="0.35">
      <c r="L935" s="334"/>
      <c r="M935" s="22"/>
    </row>
    <row r="936" spans="12:13" ht="15.75" customHeight="1" x14ac:dyDescent="0.35">
      <c r="L936" s="334"/>
      <c r="M936" s="22"/>
    </row>
    <row r="937" spans="12:13" ht="15.75" customHeight="1" x14ac:dyDescent="0.35">
      <c r="L937" s="334"/>
      <c r="M937" s="22"/>
    </row>
    <row r="938" spans="12:13" ht="15.75" customHeight="1" x14ac:dyDescent="0.35">
      <c r="L938" s="334"/>
      <c r="M938" s="22"/>
    </row>
    <row r="939" spans="12:13" ht="15.75" customHeight="1" x14ac:dyDescent="0.35">
      <c r="L939" s="334"/>
      <c r="M939" s="22"/>
    </row>
    <row r="940" spans="12:13" ht="15.75" customHeight="1" x14ac:dyDescent="0.35">
      <c r="L940" s="334"/>
      <c r="M940" s="22"/>
    </row>
    <row r="941" spans="12:13" ht="15.75" customHeight="1" x14ac:dyDescent="0.35">
      <c r="L941" s="334"/>
      <c r="M941" s="22"/>
    </row>
    <row r="942" spans="12:13" ht="15.75" customHeight="1" x14ac:dyDescent="0.35">
      <c r="L942" s="334"/>
      <c r="M942" s="22"/>
    </row>
    <row r="943" spans="12:13" ht="15.75" customHeight="1" x14ac:dyDescent="0.35">
      <c r="L943" s="334"/>
      <c r="M943" s="22"/>
    </row>
    <row r="944" spans="12:13" ht="15.75" customHeight="1" x14ac:dyDescent="0.35">
      <c r="L944" s="334"/>
      <c r="M944" s="22"/>
    </row>
    <row r="945" spans="12:13" ht="15.75" customHeight="1" x14ac:dyDescent="0.35">
      <c r="L945" s="334"/>
      <c r="M945" s="22"/>
    </row>
    <row r="946" spans="12:13" ht="15.75" customHeight="1" x14ac:dyDescent="0.35">
      <c r="L946" s="334"/>
      <c r="M946" s="22"/>
    </row>
    <row r="947" spans="12:13" ht="15.75" customHeight="1" x14ac:dyDescent="0.35">
      <c r="L947" s="334"/>
      <c r="M947" s="22"/>
    </row>
    <row r="948" spans="12:13" ht="15.75" customHeight="1" x14ac:dyDescent="0.35">
      <c r="L948" s="334"/>
      <c r="M948" s="22"/>
    </row>
    <row r="949" spans="12:13" ht="15.75" customHeight="1" x14ac:dyDescent="0.35">
      <c r="L949" s="334"/>
      <c r="M949" s="22"/>
    </row>
    <row r="950" spans="12:13" ht="15.75" customHeight="1" x14ac:dyDescent="0.35">
      <c r="L950" s="334"/>
      <c r="M950" s="22"/>
    </row>
    <row r="951" spans="12:13" ht="15.75" customHeight="1" x14ac:dyDescent="0.35">
      <c r="L951" s="334"/>
      <c r="M951" s="22"/>
    </row>
    <row r="952" spans="12:13" ht="15.75" customHeight="1" x14ac:dyDescent="0.35">
      <c r="L952" s="334"/>
      <c r="M952" s="22"/>
    </row>
    <row r="953" spans="12:13" ht="15.75" customHeight="1" x14ac:dyDescent="0.35">
      <c r="L953" s="334"/>
      <c r="M953" s="22"/>
    </row>
    <row r="954" spans="12:13" ht="15.75" customHeight="1" x14ac:dyDescent="0.35">
      <c r="L954" s="334"/>
      <c r="M954" s="22"/>
    </row>
    <row r="955" spans="12:13" ht="15.75" customHeight="1" x14ac:dyDescent="0.35">
      <c r="L955" s="334"/>
      <c r="M955" s="22"/>
    </row>
    <row r="956" spans="12:13" ht="15.75" customHeight="1" x14ac:dyDescent="0.35">
      <c r="L956" s="334"/>
      <c r="M956" s="22"/>
    </row>
    <row r="957" spans="12:13" ht="15.75" customHeight="1" x14ac:dyDescent="0.35">
      <c r="L957" s="334"/>
      <c r="M957" s="22"/>
    </row>
    <row r="958" spans="12:13" ht="15.75" customHeight="1" x14ac:dyDescent="0.35">
      <c r="L958" s="334"/>
      <c r="M958" s="22"/>
    </row>
    <row r="959" spans="12:13" ht="15.75" customHeight="1" x14ac:dyDescent="0.35">
      <c r="L959" s="334"/>
      <c r="M959" s="22"/>
    </row>
    <row r="960" spans="12:13" ht="15.75" customHeight="1" x14ac:dyDescent="0.35">
      <c r="L960" s="334"/>
      <c r="M960" s="22"/>
    </row>
    <row r="961" spans="12:13" ht="15.75" customHeight="1" x14ac:dyDescent="0.35">
      <c r="L961" s="334"/>
      <c r="M961" s="22"/>
    </row>
    <row r="962" spans="12:13" ht="15.75" customHeight="1" x14ac:dyDescent="0.35">
      <c r="L962" s="334"/>
      <c r="M962" s="22"/>
    </row>
    <row r="963" spans="12:13" ht="15.75" customHeight="1" x14ac:dyDescent="0.35">
      <c r="L963" s="334"/>
      <c r="M963" s="22"/>
    </row>
    <row r="964" spans="12:13" ht="15.75" customHeight="1" x14ac:dyDescent="0.35">
      <c r="L964" s="334"/>
      <c r="M964" s="22"/>
    </row>
    <row r="965" spans="12:13" ht="15.75" customHeight="1" x14ac:dyDescent="0.35">
      <c r="L965" s="334"/>
      <c r="M965" s="22"/>
    </row>
    <row r="966" spans="12:13" ht="15.75" customHeight="1" x14ac:dyDescent="0.35">
      <c r="L966" s="334"/>
      <c r="M966" s="22"/>
    </row>
    <row r="967" spans="12:13" ht="15.75" customHeight="1" x14ac:dyDescent="0.35">
      <c r="L967" s="334"/>
      <c r="M967" s="22"/>
    </row>
    <row r="968" spans="12:13" ht="15.75" customHeight="1" x14ac:dyDescent="0.35">
      <c r="L968" s="334"/>
      <c r="M968" s="22"/>
    </row>
    <row r="969" spans="12:13" ht="15.75" customHeight="1" x14ac:dyDescent="0.35">
      <c r="L969" s="334"/>
      <c r="M969" s="22"/>
    </row>
    <row r="970" spans="12:13" ht="15.75" customHeight="1" x14ac:dyDescent="0.35">
      <c r="L970" s="334"/>
      <c r="M970" s="22"/>
    </row>
    <row r="971" spans="12:13" ht="15.75" customHeight="1" x14ac:dyDescent="0.35">
      <c r="L971" s="334"/>
      <c r="M971" s="22"/>
    </row>
    <row r="972" spans="12:13" ht="15.75" customHeight="1" x14ac:dyDescent="0.35">
      <c r="L972" s="334"/>
      <c r="M972" s="22"/>
    </row>
    <row r="973" spans="12:13" ht="15.75" customHeight="1" x14ac:dyDescent="0.35">
      <c r="L973" s="334"/>
      <c r="M973" s="22"/>
    </row>
    <row r="974" spans="12:13" ht="15.75" customHeight="1" x14ac:dyDescent="0.35">
      <c r="L974" s="334"/>
      <c r="M974" s="22"/>
    </row>
    <row r="975" spans="12:13" ht="15.75" customHeight="1" x14ac:dyDescent="0.35">
      <c r="L975" s="334"/>
      <c r="M975" s="22"/>
    </row>
    <row r="976" spans="12:13" ht="15.75" customHeight="1" x14ac:dyDescent="0.35">
      <c r="L976" s="334"/>
      <c r="M976" s="22"/>
    </row>
    <row r="977" spans="12:13" ht="15.75" customHeight="1" x14ac:dyDescent="0.35">
      <c r="L977" s="334"/>
      <c r="M977" s="22"/>
    </row>
    <row r="978" spans="12:13" ht="15.75" customHeight="1" x14ac:dyDescent="0.35">
      <c r="L978" s="334"/>
      <c r="M978" s="22"/>
    </row>
    <row r="979" spans="12:13" ht="15.75" customHeight="1" x14ac:dyDescent="0.35">
      <c r="L979" s="334"/>
      <c r="M979" s="22"/>
    </row>
    <row r="980" spans="12:13" ht="15.75" customHeight="1" x14ac:dyDescent="0.35">
      <c r="L980" s="334"/>
      <c r="M980" s="22"/>
    </row>
    <row r="981" spans="12:13" ht="15.75" customHeight="1" x14ac:dyDescent="0.35">
      <c r="L981" s="334"/>
      <c r="M981" s="22"/>
    </row>
    <row r="982" spans="12:13" ht="15.75" customHeight="1" x14ac:dyDescent="0.35">
      <c r="L982" s="334"/>
      <c r="M982" s="22"/>
    </row>
    <row r="983" spans="12:13" ht="15.75" customHeight="1" x14ac:dyDescent="0.35">
      <c r="L983" s="334"/>
      <c r="M983" s="22"/>
    </row>
    <row r="984" spans="12:13" ht="15.75" customHeight="1" x14ac:dyDescent="0.35">
      <c r="L984" s="334"/>
      <c r="M984" s="22"/>
    </row>
    <row r="985" spans="12:13" ht="15.75" customHeight="1" x14ac:dyDescent="0.35">
      <c r="L985" s="334"/>
      <c r="M985" s="22"/>
    </row>
    <row r="986" spans="12:13" ht="15.75" customHeight="1" x14ac:dyDescent="0.35">
      <c r="L986" s="334"/>
      <c r="M986" s="22"/>
    </row>
    <row r="987" spans="12:13" ht="15.75" customHeight="1" x14ac:dyDescent="0.35">
      <c r="L987" s="334"/>
      <c r="M987" s="22"/>
    </row>
    <row r="988" spans="12:13" ht="15.75" customHeight="1" x14ac:dyDescent="0.35">
      <c r="L988" s="334"/>
      <c r="M988" s="22"/>
    </row>
    <row r="989" spans="12:13" ht="15.75" customHeight="1" x14ac:dyDescent="0.35">
      <c r="L989" s="334"/>
      <c r="M989" s="22"/>
    </row>
    <row r="990" spans="12:13" ht="15.75" customHeight="1" x14ac:dyDescent="0.35">
      <c r="L990" s="334"/>
      <c r="M990" s="22"/>
    </row>
    <row r="991" spans="12:13" ht="15.75" customHeight="1" x14ac:dyDescent="0.35">
      <c r="L991" s="334"/>
      <c r="M991" s="22"/>
    </row>
    <row r="992" spans="12:13" ht="15.75" customHeight="1" x14ac:dyDescent="0.35">
      <c r="L992" s="334"/>
      <c r="M992" s="22"/>
    </row>
    <row r="993" spans="12:13" ht="15.75" customHeight="1" x14ac:dyDescent="0.35">
      <c r="L993" s="334"/>
      <c r="M993" s="22"/>
    </row>
    <row r="994" spans="12:13" ht="15.75" customHeight="1" x14ac:dyDescent="0.35">
      <c r="L994" s="334"/>
      <c r="M994" s="22"/>
    </row>
    <row r="995" spans="12:13" ht="15.75" customHeight="1" x14ac:dyDescent="0.35">
      <c r="L995" s="334"/>
      <c r="M995" s="22"/>
    </row>
    <row r="996" spans="12:13" ht="15.75" customHeight="1" x14ac:dyDescent="0.35">
      <c r="L996" s="334"/>
      <c r="M996" s="22"/>
    </row>
    <row r="997" spans="12:13" ht="15.75" customHeight="1" x14ac:dyDescent="0.35">
      <c r="L997" s="334"/>
      <c r="M997" s="22"/>
    </row>
    <row r="998" spans="12:13" ht="15.75" customHeight="1" x14ac:dyDescent="0.35">
      <c r="L998" s="334"/>
      <c r="M998" s="22"/>
    </row>
    <row r="999" spans="12:13" ht="15.75" customHeight="1" x14ac:dyDescent="0.35">
      <c r="L999" s="334"/>
      <c r="M999" s="22"/>
    </row>
    <row r="1000" spans="12:13" ht="15.75" customHeight="1" x14ac:dyDescent="0.35">
      <c r="L1000" s="334"/>
      <c r="M1000" s="22"/>
    </row>
  </sheetData>
  <mergeCells count="3">
    <mergeCell ref="C1:I1"/>
    <mergeCell ref="O1:S1"/>
    <mergeCell ref="O31:S31"/>
  </mergeCells>
  <pageMargins left="0.7" right="0.7" top="0.75" bottom="0.75" header="0" footer="0"/>
  <pageSetup scale="62" orientation="landscape" r:id="rId1"/>
  <rowBreaks count="1" manualBreakCount="1">
    <brk id="51" max="16383" man="1"/>
  </rowBreaks>
  <colBreaks count="2" manualBreakCount="2">
    <brk id="19" max="1048575" man="1"/>
    <brk id="36" max="5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1ST PASS COSTS</vt:lpstr>
      <vt:lpstr>CLASS COSTS</vt:lpstr>
      <vt:lpstr>EVENT SPACE</vt:lpstr>
      <vt:lpstr>CLASS LINEUP</vt:lpstr>
      <vt:lpstr>SCHEDULE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Morgan, James</dc:creator>
  <cp:lastModifiedBy>Page, Dana</cp:lastModifiedBy>
  <cp:lastPrinted>2025-01-20T17:02:42Z</cp:lastPrinted>
  <dcterms:created xsi:type="dcterms:W3CDTF">2025-01-17T23:13:04Z</dcterms:created>
  <dcterms:modified xsi:type="dcterms:W3CDTF">2025-01-20T17:03:24Z</dcterms:modified>
</cp:coreProperties>
</file>